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3" activeTab="3"/>
  </bookViews>
  <sheets>
    <sheet name="вело фиг" sheetId="57" r:id="rId1"/>
    <sheet name="вело фиг (2)" sheetId="84" r:id="rId2"/>
    <sheet name="конкурсы" sheetId="71" r:id="rId3"/>
    <sheet name="Волейбол" sheetId="77" r:id="rId4"/>
    <sheet name="минифут" sheetId="82" r:id="rId5"/>
    <sheet name="представление" sheetId="72" r:id="rId6"/>
    <sheet name=" ТПТ " sheetId="30" r:id="rId7"/>
    <sheet name="з отважнызх" sheetId="79" r:id="rId8"/>
    <sheet name="вода" sheetId="83" r:id="rId9"/>
    <sheet name="регата" sheetId="80" r:id="rId10"/>
    <sheet name="ориент к" sheetId="59" r:id="rId11"/>
    <sheet name="дартс" sheetId="75" r:id="rId12"/>
    <sheet name="стрельба из пистолета" sheetId="68" r:id="rId13"/>
    <sheet name="стрельба из лука" sheetId="66" r:id="rId14"/>
    <sheet name="стрельба из пневм винт" sheetId="67" r:id="rId15"/>
    <sheet name="стритбол" sheetId="81" r:id="rId16"/>
    <sheet name="бильярд" sheetId="76" r:id="rId17"/>
    <sheet name="Лист1" sheetId="78" r:id="rId18"/>
  </sheets>
  <definedNames>
    <definedName name="_xlnm._FilterDatabase" localSheetId="6" hidden="1">' ТПТ '!$A$7:$P$7</definedName>
    <definedName name="_xlnm._FilterDatabase" localSheetId="0" hidden="1">'вело фиг'!$A$7:$T$7</definedName>
    <definedName name="_xlnm._FilterDatabase" localSheetId="1" hidden="1">'вело фиг (2)'!$B$7:$T$7</definedName>
    <definedName name="_xlnm._FilterDatabase" localSheetId="8" hidden="1">вода!$A$7:$P$7</definedName>
    <definedName name="_xlnm._FilterDatabase" localSheetId="3" hidden="1">Волейбол!$A$8:$C$8</definedName>
    <definedName name="_xlnm._FilterDatabase" localSheetId="11" hidden="1">дартс!$G$5:$J$5</definedName>
    <definedName name="_xlnm._FilterDatabase" localSheetId="7" hidden="1">'з отважнызх'!$A$7:$P$7</definedName>
    <definedName name="_xlnm._FilterDatabase" localSheetId="2" hidden="1">конкурсы!$G$5:$G$5</definedName>
    <definedName name="_xlnm._FilterDatabase" localSheetId="4" hidden="1">минифут!$D$5:$E$5</definedName>
    <definedName name="_xlnm._FilterDatabase" localSheetId="10" hidden="1">'ориент к'!$A$5:$E$5</definedName>
    <definedName name="_xlnm._FilterDatabase" localSheetId="5" hidden="1">представление!$A$5:$C$5</definedName>
    <definedName name="_xlnm._FilterDatabase" localSheetId="9" hidden="1">регата!$B$5:$M$6</definedName>
    <definedName name="_xlnm._FilterDatabase" localSheetId="13" hidden="1">'стрельба из лука'!$B$5:$E$5</definedName>
    <definedName name="_xlnm._FilterDatabase" localSheetId="12" hidden="1">'стрельба из пистолета'!$G$5:$K$5</definedName>
    <definedName name="_xlnm._FilterDatabase" localSheetId="14" hidden="1">'стрельба из пневм винт'!$B$5:$J$5</definedName>
    <definedName name="_xlnm._FilterDatabase" localSheetId="15" hidden="1">стритбол!$A$8:$C$8</definedName>
    <definedName name="ResultList_0" localSheetId="10">'ориент к'!$B$4:$E$23</definedName>
    <definedName name="Команды" localSheetId="6">#REF!</definedName>
    <definedName name="Команды" localSheetId="0">#REF!</definedName>
    <definedName name="Команды" localSheetId="1">#REF!</definedName>
    <definedName name="Команды" localSheetId="8">#REF!</definedName>
    <definedName name="Команды" localSheetId="3">#REF!</definedName>
    <definedName name="Команды" localSheetId="11">#REF!</definedName>
    <definedName name="Команды" localSheetId="7">#REF!</definedName>
    <definedName name="Команды" localSheetId="2">#REF!</definedName>
    <definedName name="Команды" localSheetId="4">#REF!</definedName>
    <definedName name="Команды" localSheetId="10">#REF!</definedName>
    <definedName name="Команды" localSheetId="5">#REF!</definedName>
    <definedName name="Команды" localSheetId="9">#REF!</definedName>
    <definedName name="Команды" localSheetId="12">#REF!</definedName>
    <definedName name="Команды" localSheetId="14">#REF!</definedName>
    <definedName name="Команды" localSheetId="15">#REF!</definedName>
    <definedName name="Команды">#REF!</definedName>
    <definedName name="лена" localSheetId="0">#REF!</definedName>
    <definedName name="лена" localSheetId="1">#REF!</definedName>
    <definedName name="лена" localSheetId="8">#REF!</definedName>
    <definedName name="лена" localSheetId="3">#REF!</definedName>
    <definedName name="лена" localSheetId="11">#REF!</definedName>
    <definedName name="лена" localSheetId="7">#REF!</definedName>
    <definedName name="лена" localSheetId="2">#REF!</definedName>
    <definedName name="лена" localSheetId="4">#REF!</definedName>
    <definedName name="лена" localSheetId="10">#REF!</definedName>
    <definedName name="лена" localSheetId="5">#REF!</definedName>
    <definedName name="лена" localSheetId="9">#REF!</definedName>
    <definedName name="лена" localSheetId="12">#REF!</definedName>
    <definedName name="лена" localSheetId="14">#REF!</definedName>
    <definedName name="лена" localSheetId="15">#REF!</definedName>
    <definedName name="лена">#REF!</definedName>
    <definedName name="ррр" localSheetId="0">#REF!</definedName>
    <definedName name="ррр" localSheetId="1">#REF!</definedName>
    <definedName name="ррр" localSheetId="8">#REF!</definedName>
    <definedName name="ррр" localSheetId="3">#REF!</definedName>
    <definedName name="ррр" localSheetId="11">#REF!</definedName>
    <definedName name="ррр" localSheetId="7">#REF!</definedName>
    <definedName name="ррр" localSheetId="2">#REF!</definedName>
    <definedName name="ррр" localSheetId="4">#REF!</definedName>
    <definedName name="ррр" localSheetId="10">#REF!</definedName>
    <definedName name="ррр" localSheetId="5">#REF!</definedName>
    <definedName name="ррр" localSheetId="9">#REF!</definedName>
    <definedName name="ррр" localSheetId="12">#REF!</definedName>
    <definedName name="ррр" localSheetId="14">#REF!</definedName>
    <definedName name="ррр" localSheetId="15">#REF!</definedName>
    <definedName name="ррр">#REF!</definedName>
  </definedNames>
  <calcPr calcId="144525"/>
</workbook>
</file>

<file path=xl/calcChain.xml><?xml version="1.0" encoding="utf-8"?>
<calcChain xmlns="http://schemas.openxmlformats.org/spreadsheetml/2006/main">
  <c r="I8" i="67" l="1"/>
  <c r="AA59" i="84"/>
  <c r="Y59" i="84"/>
  <c r="X59" i="84"/>
  <c r="W59" i="84"/>
  <c r="P46" i="84"/>
  <c r="P45" i="84"/>
  <c r="P44" i="84"/>
  <c r="P19" i="84"/>
  <c r="P18" i="84"/>
  <c r="X58" i="84"/>
  <c r="W58" i="84"/>
  <c r="P17" i="84"/>
  <c r="X57" i="84"/>
  <c r="W57" i="84"/>
  <c r="P34" i="84"/>
  <c r="X56" i="84"/>
  <c r="W56" i="84"/>
  <c r="P33" i="84"/>
  <c r="X55" i="84"/>
  <c r="W55" i="84"/>
  <c r="P32" i="84"/>
  <c r="X54" i="84"/>
  <c r="W54" i="84"/>
  <c r="P49" i="84"/>
  <c r="Y49" i="84" s="1"/>
  <c r="X53" i="84"/>
  <c r="W53" i="84"/>
  <c r="P48" i="84"/>
  <c r="Y48" i="84" s="1"/>
  <c r="X52" i="84"/>
  <c r="W52" i="84"/>
  <c r="P47" i="84"/>
  <c r="X51" i="84"/>
  <c r="W51" i="84"/>
  <c r="X50" i="84"/>
  <c r="W50" i="84"/>
  <c r="X49" i="84"/>
  <c r="W49" i="84"/>
  <c r="X48" i="84"/>
  <c r="W48" i="84"/>
  <c r="X47" i="84"/>
  <c r="W47" i="84"/>
  <c r="Y47" i="84"/>
  <c r="X46" i="84"/>
  <c r="W46" i="84"/>
  <c r="Y46" i="84"/>
  <c r="X45" i="84"/>
  <c r="W45" i="84"/>
  <c r="P28" i="84"/>
  <c r="Y45" i="84" s="1"/>
  <c r="X44" i="84"/>
  <c r="W44" i="84"/>
  <c r="P27" i="84"/>
  <c r="Y44" i="84" s="1"/>
  <c r="X43" i="84"/>
  <c r="W43" i="84"/>
  <c r="P26" i="84"/>
  <c r="X42" i="84"/>
  <c r="W42" i="84"/>
  <c r="P55" i="84"/>
  <c r="X41" i="84"/>
  <c r="W41" i="84"/>
  <c r="P54" i="84"/>
  <c r="X40" i="84"/>
  <c r="W40" i="84"/>
  <c r="S53" i="84"/>
  <c r="R53" i="84"/>
  <c r="P53" i="84"/>
  <c r="X39" i="84"/>
  <c r="W39" i="84"/>
  <c r="P40" i="84"/>
  <c r="X38" i="84"/>
  <c r="W38" i="84"/>
  <c r="P39" i="84"/>
  <c r="X37" i="84"/>
  <c r="W37" i="84"/>
  <c r="P38" i="84"/>
  <c r="X36" i="84"/>
  <c r="W36" i="84"/>
  <c r="P37" i="84"/>
  <c r="X35" i="84"/>
  <c r="W35" i="84"/>
  <c r="P36" i="84"/>
  <c r="X34" i="84"/>
  <c r="W34" i="84"/>
  <c r="S35" i="84"/>
  <c r="R35" i="84" s="1"/>
  <c r="P35" i="84"/>
  <c r="Y34" i="84" s="1"/>
  <c r="X33" i="84"/>
  <c r="W33" i="84"/>
  <c r="P13" i="84"/>
  <c r="Y33" i="84" s="1"/>
  <c r="X32" i="84"/>
  <c r="W32" i="84"/>
  <c r="S12" i="84"/>
  <c r="R12" i="84"/>
  <c r="P12" i="84"/>
  <c r="Y32" i="84" s="1"/>
  <c r="X31" i="84"/>
  <c r="W31" i="84"/>
  <c r="S11" i="84"/>
  <c r="R11" i="84" s="1"/>
  <c r="P11" i="84"/>
  <c r="X30" i="84"/>
  <c r="W30" i="84"/>
  <c r="P25" i="84"/>
  <c r="X29" i="84"/>
  <c r="W29" i="84"/>
  <c r="P24" i="84"/>
  <c r="X28" i="84"/>
  <c r="W28" i="84"/>
  <c r="P23" i="84"/>
  <c r="X27" i="84"/>
  <c r="W27" i="84"/>
  <c r="S43" i="84"/>
  <c r="R43" i="84"/>
  <c r="P43" i="84"/>
  <c r="Y27" i="84" s="1"/>
  <c r="X26" i="84"/>
  <c r="W26" i="84"/>
  <c r="P42" i="84"/>
  <c r="Y26" i="84" s="1"/>
  <c r="X25" i="84"/>
  <c r="W25" i="84"/>
  <c r="P41" i="84"/>
  <c r="Y25" i="84" s="1"/>
  <c r="X24" i="84"/>
  <c r="W24" i="84"/>
  <c r="S16" i="84"/>
  <c r="R16" i="84" s="1"/>
  <c r="P16" i="84"/>
  <c r="X23" i="84"/>
  <c r="W23" i="84"/>
  <c r="S15" i="84"/>
  <c r="R15" i="84" s="1"/>
  <c r="P15" i="84"/>
  <c r="Y23" i="84" s="1"/>
  <c r="X22" i="84"/>
  <c r="W22" i="84"/>
  <c r="P14" i="84"/>
  <c r="X21" i="84"/>
  <c r="W21" i="84"/>
  <c r="S22" i="84"/>
  <c r="R22" i="84"/>
  <c r="P22" i="84"/>
  <c r="X20" i="84"/>
  <c r="W20" i="84"/>
  <c r="S21" i="84"/>
  <c r="R21" i="84"/>
  <c r="P21" i="84"/>
  <c r="P20" i="84"/>
  <c r="X19" i="84"/>
  <c r="W19" i="84"/>
  <c r="S31" i="84"/>
  <c r="R31" i="84" s="1"/>
  <c r="P31" i="84"/>
  <c r="Y19" i="84" s="1"/>
  <c r="X18" i="84"/>
  <c r="W18" i="84"/>
  <c r="P30" i="84"/>
  <c r="Y18" i="84" s="1"/>
  <c r="X17" i="84"/>
  <c r="W17" i="84"/>
  <c r="S29" i="84"/>
  <c r="R29" i="84" s="1"/>
  <c r="P29" i="84"/>
  <c r="Y17" i="84" s="1"/>
  <c r="X16" i="84"/>
  <c r="W16" i="84"/>
  <c r="P52" i="84"/>
  <c r="Y16" i="84" s="1"/>
  <c r="X15" i="84"/>
  <c r="W15" i="84"/>
  <c r="P51" i="84"/>
  <c r="X14" i="84"/>
  <c r="W14" i="84"/>
  <c r="S50" i="84"/>
  <c r="R50" i="84" s="1"/>
  <c r="P50" i="84"/>
  <c r="Y14" i="84" s="1"/>
  <c r="X13" i="84"/>
  <c r="W13" i="84"/>
  <c r="Y13" i="84"/>
  <c r="X12" i="84"/>
  <c r="W12" i="84"/>
  <c r="Y12" i="84"/>
  <c r="X11" i="84"/>
  <c r="W11" i="84"/>
  <c r="Y11" i="84"/>
  <c r="P10" i="84"/>
  <c r="S9" i="84"/>
  <c r="R9" i="84"/>
  <c r="P9" i="84"/>
  <c r="P8" i="84"/>
  <c r="X10" i="84"/>
  <c r="W10" i="84"/>
  <c r="S58" i="84"/>
  <c r="R58" i="84" s="1"/>
  <c r="P58" i="84"/>
  <c r="Y10" i="84" s="1"/>
  <c r="X9" i="84"/>
  <c r="W9" i="84"/>
  <c r="P57" i="84"/>
  <c r="Y9" i="84" s="1"/>
  <c r="X8" i="84"/>
  <c r="W8" i="84"/>
  <c r="P56" i="84"/>
  <c r="AA77" i="57"/>
  <c r="Y59" i="57"/>
  <c r="Y61" i="57"/>
  <c r="Y63" i="57"/>
  <c r="Y77" i="57"/>
  <c r="X56" i="57"/>
  <c r="X57" i="57"/>
  <c r="X58" i="57"/>
  <c r="X59" i="57"/>
  <c r="X60" i="57"/>
  <c r="X61" i="57"/>
  <c r="X62" i="57"/>
  <c r="X63" i="57"/>
  <c r="X64" i="57"/>
  <c r="X65" i="57"/>
  <c r="X66" i="57"/>
  <c r="X67" i="57"/>
  <c r="X68" i="57"/>
  <c r="X69" i="57"/>
  <c r="X70" i="57"/>
  <c r="X71" i="57"/>
  <c r="X72" i="57"/>
  <c r="X73" i="57"/>
  <c r="X74" i="57"/>
  <c r="X75" i="57"/>
  <c r="X76" i="57"/>
  <c r="X77" i="57"/>
  <c r="W56" i="57"/>
  <c r="W57" i="57"/>
  <c r="W58" i="57"/>
  <c r="W59" i="57"/>
  <c r="Z59" i="57" s="1"/>
  <c r="W60" i="57"/>
  <c r="W61" i="57"/>
  <c r="Z61" i="57" s="1"/>
  <c r="W62" i="57"/>
  <c r="W63" i="57"/>
  <c r="Z63" i="57" s="1"/>
  <c r="W64" i="57"/>
  <c r="W65" i="57"/>
  <c r="W66" i="57"/>
  <c r="W67" i="57"/>
  <c r="W68" i="57"/>
  <c r="W69" i="57"/>
  <c r="W70" i="57"/>
  <c r="W71" i="57"/>
  <c r="W72" i="57"/>
  <c r="W73" i="57"/>
  <c r="W74" i="57"/>
  <c r="W75" i="57"/>
  <c r="W76" i="57"/>
  <c r="W77" i="57"/>
  <c r="Z77" i="57" s="1"/>
  <c r="AB77" i="57" s="1"/>
  <c r="P76" i="57"/>
  <c r="Y76" i="57" s="1"/>
  <c r="P75" i="57"/>
  <c r="Y75" i="57" s="1"/>
  <c r="P74" i="57"/>
  <c r="Y74" i="57" s="1"/>
  <c r="P73" i="57"/>
  <c r="Y73" i="57" s="1"/>
  <c r="P72" i="57"/>
  <c r="Y72" i="57" s="1"/>
  <c r="P71" i="57"/>
  <c r="Y71" i="57" s="1"/>
  <c r="P70" i="57"/>
  <c r="Y70" i="57" s="1"/>
  <c r="P69" i="57"/>
  <c r="Y69" i="57" s="1"/>
  <c r="P68" i="57"/>
  <c r="Y68" i="57" s="1"/>
  <c r="P67" i="57"/>
  <c r="Y67" i="57" s="1"/>
  <c r="P66" i="57"/>
  <c r="Y66" i="57" s="1"/>
  <c r="P65" i="57"/>
  <c r="Y65" i="57" s="1"/>
  <c r="P64" i="57"/>
  <c r="Y64" i="57" s="1"/>
  <c r="Z64" i="57" s="1"/>
  <c r="P63" i="57"/>
  <c r="P62" i="57"/>
  <c r="Y62" i="57" s="1"/>
  <c r="Z62" i="57" s="1"/>
  <c r="P61" i="57"/>
  <c r="P60" i="57"/>
  <c r="Y60" i="57" s="1"/>
  <c r="Z60" i="57" s="1"/>
  <c r="P59" i="57"/>
  <c r="P58" i="57"/>
  <c r="Y58" i="57" s="1"/>
  <c r="P57" i="57"/>
  <c r="Y57" i="57" s="1"/>
  <c r="P56" i="57"/>
  <c r="Y56" i="57" s="1"/>
  <c r="S15" i="67"/>
  <c r="S9" i="67"/>
  <c r="S30" i="67"/>
  <c r="S14" i="67"/>
  <c r="S11" i="67"/>
  <c r="S26" i="67"/>
  <c r="S8" i="67"/>
  <c r="S28" i="67"/>
  <c r="S17" i="67"/>
  <c r="S24" i="67"/>
  <c r="S20" i="67"/>
  <c r="S7" i="67"/>
  <c r="S19" i="67"/>
  <c r="S25" i="67"/>
  <c r="S6" i="67"/>
  <c r="S16" i="67"/>
  <c r="S12" i="67"/>
  <c r="S10" i="67"/>
  <c r="S13" i="67"/>
  <c r="S22" i="67"/>
  <c r="S23" i="67"/>
  <c r="S29" i="67"/>
  <c r="S18" i="67"/>
  <c r="S27" i="67"/>
  <c r="S21" i="67"/>
  <c r="I11" i="67"/>
  <c r="I29" i="67"/>
  <c r="I13" i="67"/>
  <c r="I31" i="67"/>
  <c r="I26" i="67"/>
  <c r="I24" i="67"/>
  <c r="I17" i="67"/>
  <c r="I7" i="67"/>
  <c r="I28" i="67"/>
  <c r="I19" i="67"/>
  <c r="I27" i="67"/>
  <c r="I12" i="67"/>
  <c r="I18" i="67"/>
  <c r="I23" i="67"/>
  <c r="I10" i="67"/>
  <c r="I22" i="67"/>
  <c r="I6" i="67"/>
  <c r="I15" i="67"/>
  <c r="I16" i="67"/>
  <c r="I14" i="67"/>
  <c r="I20" i="67"/>
  <c r="I25" i="67"/>
  <c r="I21" i="67"/>
  <c r="I30" i="67"/>
  <c r="I9" i="67"/>
  <c r="N10" i="83"/>
  <c r="N21" i="83"/>
  <c r="N9" i="83"/>
  <c r="N14" i="83"/>
  <c r="N25" i="83"/>
  <c r="N17" i="83"/>
  <c r="N22" i="83"/>
  <c r="N24" i="83"/>
  <c r="A25" i="82"/>
  <c r="A24" i="82"/>
  <c r="A23" i="81"/>
  <c r="A22" i="81"/>
  <c r="A21" i="81"/>
  <c r="A20" i="81"/>
  <c r="A19" i="81"/>
  <c r="A10" i="81"/>
  <c r="A9" i="81"/>
  <c r="N25" i="80"/>
  <c r="N21" i="80"/>
  <c r="N11" i="80"/>
  <c r="N19" i="80"/>
  <c r="N10" i="80"/>
  <c r="N24" i="80"/>
  <c r="N15" i="80"/>
  <c r="N7" i="80"/>
  <c r="N12" i="79"/>
  <c r="N13" i="79"/>
  <c r="N23" i="79"/>
  <c r="N17" i="79"/>
  <c r="N19" i="79"/>
  <c r="N15" i="79"/>
  <c r="N22" i="79"/>
  <c r="N14" i="79"/>
  <c r="A28" i="77"/>
  <c r="A26" i="77"/>
  <c r="A25" i="77"/>
  <c r="A24" i="77"/>
  <c r="A23" i="77"/>
  <c r="A22" i="77"/>
  <c r="A21" i="77"/>
  <c r="A20" i="77"/>
  <c r="A19" i="77"/>
  <c r="A10" i="77"/>
  <c r="A9" i="77"/>
  <c r="Q60" i="57" l="1"/>
  <c r="AA60" i="57" s="1"/>
  <c r="AB60" i="57"/>
  <c r="AB61" i="57"/>
  <c r="Q61" i="57"/>
  <c r="AA61" i="57" s="1"/>
  <c r="Q62" i="57"/>
  <c r="AA62" i="57" s="1"/>
  <c r="AB62" i="57"/>
  <c r="Q64" i="57"/>
  <c r="AA64" i="57" s="1"/>
  <c r="AB64" i="57"/>
  <c r="AB63" i="57"/>
  <c r="Q63" i="57"/>
  <c r="AA63" i="57" s="1"/>
  <c r="AB59" i="57"/>
  <c r="Q59" i="57"/>
  <c r="Y8" i="84"/>
  <c r="Y15" i="84"/>
  <c r="Z15" i="84" s="1"/>
  <c r="Q15" i="84" s="1"/>
  <c r="Z59" i="84"/>
  <c r="AB59" i="84" s="1"/>
  <c r="Y28" i="84"/>
  <c r="Y24" i="84"/>
  <c r="Z34" i="84"/>
  <c r="AB34" i="84" s="1"/>
  <c r="Z12" i="84"/>
  <c r="AB12" i="84" s="1"/>
  <c r="Z9" i="84"/>
  <c r="Z16" i="84"/>
  <c r="Y20" i="84"/>
  <c r="Y22" i="84"/>
  <c r="Z23" i="84"/>
  <c r="Y36" i="84"/>
  <c r="Z36" i="84" s="1"/>
  <c r="Q36" i="84" s="1"/>
  <c r="Y38" i="84"/>
  <c r="Y21" i="84"/>
  <c r="Z21" i="84" s="1"/>
  <c r="AB21" i="84" s="1"/>
  <c r="Y30" i="84"/>
  <c r="Y35" i="84"/>
  <c r="Z35" i="84" s="1"/>
  <c r="Y37" i="84"/>
  <c r="Z37" i="84" s="1"/>
  <c r="AB37" i="84" s="1"/>
  <c r="Y39" i="84"/>
  <c r="Z39" i="84" s="1"/>
  <c r="AB39" i="84" s="1"/>
  <c r="Y41" i="84"/>
  <c r="Z41" i="84" s="1"/>
  <c r="AB41" i="84" s="1"/>
  <c r="Y43" i="84"/>
  <c r="Y51" i="84"/>
  <c r="Y53" i="84"/>
  <c r="Z53" i="84" s="1"/>
  <c r="Y55" i="84"/>
  <c r="Y57" i="84"/>
  <c r="Z57" i="84" s="1"/>
  <c r="Q57" i="84" s="1"/>
  <c r="Y29" i="84"/>
  <c r="Z29" i="84" s="1"/>
  <c r="Y31" i="84"/>
  <c r="Z31" i="84" s="1"/>
  <c r="Y40" i="84"/>
  <c r="Y42" i="84"/>
  <c r="Z43" i="84"/>
  <c r="AB43" i="84" s="1"/>
  <c r="Z45" i="84"/>
  <c r="Y50" i="84"/>
  <c r="Y52" i="84"/>
  <c r="Y54" i="84"/>
  <c r="Z54" i="84" s="1"/>
  <c r="Q54" i="84" s="1"/>
  <c r="Y56" i="84"/>
  <c r="Y58" i="84"/>
  <c r="Z58" i="84" s="1"/>
  <c r="Z10" i="84"/>
  <c r="Z11" i="84"/>
  <c r="Z18" i="84"/>
  <c r="Z19" i="84"/>
  <c r="Z24" i="84"/>
  <c r="Z25" i="84"/>
  <c r="Z26" i="84"/>
  <c r="Z27" i="84"/>
  <c r="Z28" i="84"/>
  <c r="Q28" i="84" s="1"/>
  <c r="Z30" i="84"/>
  <c r="Z32" i="84"/>
  <c r="Z33" i="84"/>
  <c r="Z47" i="84"/>
  <c r="Z49" i="84"/>
  <c r="Z51" i="84"/>
  <c r="Z52" i="84"/>
  <c r="Q52" i="84" s="1"/>
  <c r="Z55" i="84"/>
  <c r="Z56" i="84"/>
  <c r="AB9" i="84"/>
  <c r="Q9" i="84"/>
  <c r="AB16" i="84"/>
  <c r="AB23" i="84"/>
  <c r="Q26" i="84"/>
  <c r="AB45" i="84"/>
  <c r="Z8" i="84"/>
  <c r="Z13" i="84"/>
  <c r="Z14" i="84"/>
  <c r="Z17" i="84"/>
  <c r="Z20" i="84"/>
  <c r="Q20" i="84" s="1"/>
  <c r="Z22" i="84"/>
  <c r="Q22" i="84" s="1"/>
  <c r="Z38" i="84"/>
  <c r="Q38" i="84" s="1"/>
  <c r="Z40" i="84"/>
  <c r="Q40" i="84" s="1"/>
  <c r="Z42" i="84"/>
  <c r="Z44" i="84"/>
  <c r="Z46" i="84"/>
  <c r="Z48" i="84"/>
  <c r="Z50" i="84"/>
  <c r="Z76" i="57"/>
  <c r="Q76" i="57" s="1"/>
  <c r="AA76" i="57" s="1"/>
  <c r="Z75" i="57"/>
  <c r="Q75" i="57" s="1"/>
  <c r="AA75" i="57" s="1"/>
  <c r="Z74" i="57"/>
  <c r="AB74" i="57" s="1"/>
  <c r="Q74" i="57"/>
  <c r="Z73" i="57"/>
  <c r="Z72" i="57"/>
  <c r="Q72" i="57" s="1"/>
  <c r="AA72" i="57" s="1"/>
  <c r="Z71" i="57"/>
  <c r="Q71" i="57" s="1"/>
  <c r="Z70" i="57"/>
  <c r="Z69" i="57"/>
  <c r="Z68" i="57"/>
  <c r="Q68" i="57" s="1"/>
  <c r="AB72" i="57"/>
  <c r="AB70" i="57"/>
  <c r="Q70" i="57"/>
  <c r="AA70" i="57" s="1"/>
  <c r="Q69" i="57"/>
  <c r="AA69" i="57" s="1"/>
  <c r="AB69" i="57"/>
  <c r="AB68" i="57"/>
  <c r="Z58" i="57"/>
  <c r="Q58" i="57" s="1"/>
  <c r="Z57" i="57"/>
  <c r="Q57" i="57" s="1"/>
  <c r="Z56" i="57"/>
  <c r="Q56" i="57" s="1"/>
  <c r="B57" i="57" s="1"/>
  <c r="AB58" i="57"/>
  <c r="AA58" i="57"/>
  <c r="AB57" i="57"/>
  <c r="Z67" i="57"/>
  <c r="Q67" i="57" s="1"/>
  <c r="Z66" i="57"/>
  <c r="Q66" i="57" s="1"/>
  <c r="Z65" i="57"/>
  <c r="Q65" i="57" s="1"/>
  <c r="B65" i="57" s="1"/>
  <c r="AA67" i="57"/>
  <c r="AB67" i="57"/>
  <c r="AA66" i="57"/>
  <c r="AB66" i="57"/>
  <c r="AA65" i="57"/>
  <c r="AB73" i="57"/>
  <c r="AB76" i="57"/>
  <c r="AB75" i="57"/>
  <c r="X55" i="57"/>
  <c r="W55" i="57"/>
  <c r="P55" i="57"/>
  <c r="Y55" i="57" s="1"/>
  <c r="X54" i="57"/>
  <c r="W54" i="57"/>
  <c r="P54" i="57"/>
  <c r="Y54" i="57" s="1"/>
  <c r="X53" i="57"/>
  <c r="W53" i="57"/>
  <c r="S53" i="57"/>
  <c r="R53" i="57"/>
  <c r="P53" i="57"/>
  <c r="Y53" i="57" s="1"/>
  <c r="X52" i="57"/>
  <c r="W52" i="57"/>
  <c r="P52" i="57"/>
  <c r="Y52" i="57" s="1"/>
  <c r="X51" i="57"/>
  <c r="W51" i="57"/>
  <c r="P51" i="57"/>
  <c r="Y51" i="57" s="1"/>
  <c r="X50" i="57"/>
  <c r="W50" i="57"/>
  <c r="P50" i="57"/>
  <c r="Y50" i="57" s="1"/>
  <c r="X49" i="57"/>
  <c r="W49" i="57"/>
  <c r="P49" i="57"/>
  <c r="Y49" i="57" s="1"/>
  <c r="X48" i="57"/>
  <c r="W48" i="57"/>
  <c r="P48" i="57"/>
  <c r="Y48" i="57" s="1"/>
  <c r="X47" i="57"/>
  <c r="W47" i="57"/>
  <c r="S47" i="57"/>
  <c r="R47" i="57" s="1"/>
  <c r="P47" i="57"/>
  <c r="Y47" i="57" s="1"/>
  <c r="X46" i="57"/>
  <c r="W46" i="57"/>
  <c r="P46" i="57"/>
  <c r="Y46" i="57" s="1"/>
  <c r="X45" i="57"/>
  <c r="W45" i="57"/>
  <c r="S45" i="57"/>
  <c r="R45" i="57"/>
  <c r="P45" i="57"/>
  <c r="Y45" i="57" s="1"/>
  <c r="X44" i="57"/>
  <c r="W44" i="57"/>
  <c r="S44" i="57"/>
  <c r="R44" i="57" s="1"/>
  <c r="P44" i="57"/>
  <c r="Y44" i="57" s="1"/>
  <c r="X43" i="57"/>
  <c r="W43" i="57"/>
  <c r="P43" i="57"/>
  <c r="Y43" i="57" s="1"/>
  <c r="X42" i="57"/>
  <c r="W42" i="57"/>
  <c r="P42" i="57"/>
  <c r="Y42" i="57" s="1"/>
  <c r="X41" i="57"/>
  <c r="W41" i="57"/>
  <c r="P41" i="57"/>
  <c r="Y41" i="57" s="1"/>
  <c r="X40" i="57"/>
  <c r="W40" i="57"/>
  <c r="S40" i="57"/>
  <c r="R40" i="57"/>
  <c r="P40" i="57"/>
  <c r="Y40" i="57" s="1"/>
  <c r="X39" i="57"/>
  <c r="W39" i="57"/>
  <c r="P39" i="57"/>
  <c r="X38" i="57"/>
  <c r="W38" i="57"/>
  <c r="P38" i="57"/>
  <c r="Y38" i="57" s="1"/>
  <c r="X37" i="57"/>
  <c r="W37" i="57"/>
  <c r="S37" i="57"/>
  <c r="R37" i="57" s="1"/>
  <c r="P37" i="57"/>
  <c r="Y37" i="57" s="1"/>
  <c r="X36" i="57"/>
  <c r="W36" i="57"/>
  <c r="S36" i="57"/>
  <c r="R36" i="57" s="1"/>
  <c r="P36" i="57"/>
  <c r="Y36" i="57" s="1"/>
  <c r="X35" i="57"/>
  <c r="W35" i="57"/>
  <c r="P35" i="57"/>
  <c r="Y35" i="57" s="1"/>
  <c r="X34" i="57"/>
  <c r="W34" i="57"/>
  <c r="S34" i="57"/>
  <c r="R34" i="57"/>
  <c r="P34" i="57"/>
  <c r="Y34" i="57" s="1"/>
  <c r="X33" i="57"/>
  <c r="W33" i="57"/>
  <c r="S33" i="57"/>
  <c r="R33" i="57"/>
  <c r="P33" i="57"/>
  <c r="Y33" i="57" s="1"/>
  <c r="X32" i="57"/>
  <c r="W32" i="57"/>
  <c r="P32" i="57"/>
  <c r="Y32" i="57" s="1"/>
  <c r="X31" i="57"/>
  <c r="W31" i="57"/>
  <c r="S31" i="57"/>
  <c r="R31" i="57" s="1"/>
  <c r="P31" i="57"/>
  <c r="Y31" i="57" s="1"/>
  <c r="X30" i="57"/>
  <c r="W30" i="57"/>
  <c r="P30" i="57"/>
  <c r="Y30" i="57" s="1"/>
  <c r="X29" i="57"/>
  <c r="W29" i="57"/>
  <c r="S29" i="57"/>
  <c r="R29" i="57" s="1"/>
  <c r="P29" i="57"/>
  <c r="Y29" i="57" s="1"/>
  <c r="X28" i="57"/>
  <c r="W28" i="57"/>
  <c r="P28" i="57"/>
  <c r="Y28" i="57" s="1"/>
  <c r="X27" i="57"/>
  <c r="W27" i="57"/>
  <c r="P27" i="57"/>
  <c r="Y27" i="57" s="1"/>
  <c r="X26" i="57"/>
  <c r="W26" i="57"/>
  <c r="S26" i="57"/>
  <c r="R26" i="57" s="1"/>
  <c r="P26" i="57"/>
  <c r="Y26" i="57" s="1"/>
  <c r="X25" i="57"/>
  <c r="W25" i="57"/>
  <c r="S25" i="57"/>
  <c r="R25" i="57" s="1"/>
  <c r="P25" i="57"/>
  <c r="Y25" i="57" s="1"/>
  <c r="X24" i="57"/>
  <c r="W24" i="57"/>
  <c r="P24" i="57"/>
  <c r="Y24" i="57" s="1"/>
  <c r="X23" i="57"/>
  <c r="W23" i="57"/>
  <c r="S23" i="57"/>
  <c r="R23" i="57"/>
  <c r="P23" i="57"/>
  <c r="Y23" i="57" s="1"/>
  <c r="X22" i="57"/>
  <c r="W22" i="57"/>
  <c r="S22" i="57"/>
  <c r="R22" i="57"/>
  <c r="P22" i="57"/>
  <c r="Y22" i="57" s="1"/>
  <c r="X21" i="57"/>
  <c r="W21" i="57"/>
  <c r="P21" i="57"/>
  <c r="Y21" i="57" s="1"/>
  <c r="X20" i="57"/>
  <c r="W20" i="57"/>
  <c r="P20" i="57"/>
  <c r="Y20" i="57" s="1"/>
  <c r="X19" i="57"/>
  <c r="W19" i="57"/>
  <c r="P19" i="57"/>
  <c r="Y19" i="57" s="1"/>
  <c r="X18" i="57"/>
  <c r="W18" i="57"/>
  <c r="S18" i="57"/>
  <c r="R18" i="57"/>
  <c r="P18" i="57"/>
  <c r="Y18" i="57" s="1"/>
  <c r="X17" i="57"/>
  <c r="W17" i="57"/>
  <c r="P17" i="57"/>
  <c r="Y17" i="57" s="1"/>
  <c r="X16" i="57"/>
  <c r="W16" i="57"/>
  <c r="S16" i="57"/>
  <c r="R16" i="57"/>
  <c r="P16" i="57"/>
  <c r="Y16" i="57" s="1"/>
  <c r="X15" i="57"/>
  <c r="W15" i="57"/>
  <c r="P15" i="57"/>
  <c r="Y15" i="57" s="1"/>
  <c r="X14" i="57"/>
  <c r="W14" i="57"/>
  <c r="P14" i="57"/>
  <c r="Y14" i="57" s="1"/>
  <c r="X13" i="57"/>
  <c r="W13" i="57"/>
  <c r="S13" i="57"/>
  <c r="R13" i="57"/>
  <c r="P13" i="57"/>
  <c r="Y13" i="57" s="1"/>
  <c r="X12" i="57"/>
  <c r="W12" i="57"/>
  <c r="S12" i="57"/>
  <c r="R43" i="57" s="1"/>
  <c r="R12" i="57"/>
  <c r="P12" i="57"/>
  <c r="Y12" i="57" s="1"/>
  <c r="X11" i="57"/>
  <c r="W11" i="57"/>
  <c r="S11" i="57"/>
  <c r="R11" i="57" s="1"/>
  <c r="P11" i="57"/>
  <c r="Y11" i="57" s="1"/>
  <c r="X10" i="57"/>
  <c r="W10" i="57"/>
  <c r="S10" i="57"/>
  <c r="R10" i="57" s="1"/>
  <c r="P10" i="57"/>
  <c r="Y10" i="57" s="1"/>
  <c r="X9" i="57"/>
  <c r="W9" i="57"/>
  <c r="P9" i="57"/>
  <c r="Y9" i="57" s="1"/>
  <c r="X8" i="57"/>
  <c r="W8" i="57"/>
  <c r="P8" i="57"/>
  <c r="Y8" i="57" s="1"/>
  <c r="AA68" i="57" l="1"/>
  <c r="B68" i="57"/>
  <c r="B69" i="57"/>
  <c r="B70" i="57"/>
  <c r="AB65" i="57"/>
  <c r="B59" i="57"/>
  <c r="AA59" i="57"/>
  <c r="B66" i="57"/>
  <c r="B67" i="57"/>
  <c r="AB71" i="57"/>
  <c r="AA71" i="57"/>
  <c r="Q73" i="57"/>
  <c r="B72" i="57" s="1"/>
  <c r="AB35" i="84"/>
  <c r="Q35" i="84"/>
  <c r="AA35" i="84" s="1"/>
  <c r="AA9" i="84"/>
  <c r="AB48" i="84"/>
  <c r="AB44" i="84"/>
  <c r="Q27" i="84"/>
  <c r="AB36" i="84"/>
  <c r="Q37" i="84"/>
  <c r="AA36" i="84" s="1"/>
  <c r="AB20" i="84"/>
  <c r="Q21" i="84"/>
  <c r="AA20" i="84" s="1"/>
  <c r="AB14" i="84"/>
  <c r="Q50" i="84"/>
  <c r="AB8" i="84"/>
  <c r="Q56" i="84"/>
  <c r="AB50" i="84"/>
  <c r="AA50" i="84"/>
  <c r="AB46" i="84"/>
  <c r="AB42" i="84"/>
  <c r="Q55" i="84"/>
  <c r="AB38" i="84"/>
  <c r="Q39" i="84"/>
  <c r="AA38" i="84" s="1"/>
  <c r="AB22" i="84"/>
  <c r="Q14" i="84"/>
  <c r="AB17" i="84"/>
  <c r="Q29" i="84"/>
  <c r="AB13" i="84"/>
  <c r="B26" i="84"/>
  <c r="AA37" i="84"/>
  <c r="B20" i="84"/>
  <c r="Q46" i="84"/>
  <c r="Q44" i="84"/>
  <c r="Q18" i="84"/>
  <c r="AB57" i="84"/>
  <c r="Q34" i="84"/>
  <c r="AA57" i="84" s="1"/>
  <c r="AB55" i="84"/>
  <c r="Q32" i="84"/>
  <c r="AB53" i="84"/>
  <c r="Q48" i="84"/>
  <c r="AB51" i="84"/>
  <c r="AB47" i="84"/>
  <c r="AB32" i="84"/>
  <c r="Q12" i="84"/>
  <c r="AB30" i="84"/>
  <c r="Q25" i="84"/>
  <c r="AB28" i="84"/>
  <c r="Q23" i="84"/>
  <c r="AA23" i="84" s="1"/>
  <c r="AB26" i="84"/>
  <c r="Q42" i="84"/>
  <c r="AA26" i="84" s="1"/>
  <c r="AB24" i="84"/>
  <c r="Q16" i="84"/>
  <c r="AB18" i="84"/>
  <c r="Q30" i="84"/>
  <c r="AA18" i="84" s="1"/>
  <c r="AB11" i="84"/>
  <c r="Q10" i="84"/>
  <c r="AB10" i="84"/>
  <c r="Q58" i="84"/>
  <c r="AA10" i="84" s="1"/>
  <c r="AB40" i="84"/>
  <c r="Q53" i="84"/>
  <c r="Q45" i="84"/>
  <c r="Q19" i="84"/>
  <c r="AB58" i="84"/>
  <c r="Q17" i="84"/>
  <c r="AB56" i="84"/>
  <c r="Q33" i="84"/>
  <c r="AA56" i="84" s="1"/>
  <c r="AB54" i="84"/>
  <c r="Q49" i="84"/>
  <c r="AA54" i="84" s="1"/>
  <c r="AB52" i="84"/>
  <c r="S52" i="84" s="1"/>
  <c r="Q47" i="84"/>
  <c r="AB49" i="84"/>
  <c r="AA49" i="84"/>
  <c r="AB33" i="84"/>
  <c r="Q13" i="84"/>
  <c r="AA33" i="84" s="1"/>
  <c r="AB31" i="84"/>
  <c r="Q11" i="84"/>
  <c r="AB29" i="84"/>
  <c r="Q24" i="84"/>
  <c r="AA29" i="84" s="1"/>
  <c r="AB27" i="84"/>
  <c r="Q43" i="84"/>
  <c r="AA27" i="84" s="1"/>
  <c r="AB25" i="84"/>
  <c r="Q41" i="84"/>
  <c r="AA41" i="84" s="1"/>
  <c r="AB19" i="84"/>
  <c r="Q31" i="84"/>
  <c r="AB15" i="84"/>
  <c r="Q51" i="84"/>
  <c r="AA15" i="84" s="1"/>
  <c r="Q8" i="84"/>
  <c r="S40" i="84"/>
  <c r="S36" i="84"/>
  <c r="S39" i="84"/>
  <c r="S25" i="84"/>
  <c r="S57" i="84"/>
  <c r="B75" i="57"/>
  <c r="B76" i="57"/>
  <c r="B74" i="57"/>
  <c r="AA74" i="57"/>
  <c r="AA57" i="57"/>
  <c r="Z51" i="57"/>
  <c r="Z45" i="57"/>
  <c r="Q45" i="57" s="1"/>
  <c r="AA45" i="57" s="1"/>
  <c r="Z47" i="57"/>
  <c r="AB47" i="57" s="1"/>
  <c r="Z8" i="57"/>
  <c r="AB8" i="57" s="1"/>
  <c r="Z10" i="57"/>
  <c r="Q10" i="57" s="1"/>
  <c r="AA10" i="57" s="1"/>
  <c r="Z16" i="57"/>
  <c r="AB16" i="57" s="1"/>
  <c r="Z27" i="57"/>
  <c r="AB27" i="57" s="1"/>
  <c r="Z26" i="57"/>
  <c r="AB26" i="57" s="1"/>
  <c r="Z31" i="57"/>
  <c r="Q31" i="57" s="1"/>
  <c r="AA31" i="57" s="1"/>
  <c r="Z40" i="57"/>
  <c r="Q40" i="57" s="1"/>
  <c r="Z19" i="57"/>
  <c r="Q19" i="57" s="1"/>
  <c r="AA19" i="57" s="1"/>
  <c r="Z23" i="57"/>
  <c r="Q23" i="57" s="1"/>
  <c r="Z17" i="57"/>
  <c r="Q17" i="57" s="1"/>
  <c r="Z9" i="57"/>
  <c r="Q9" i="57" s="1"/>
  <c r="Z11" i="57"/>
  <c r="Q11" i="57" s="1"/>
  <c r="Z12" i="57"/>
  <c r="AB12" i="57" s="1"/>
  <c r="Z18" i="57"/>
  <c r="Q18" i="57" s="1"/>
  <c r="AA18" i="57" s="1"/>
  <c r="Z33" i="57"/>
  <c r="AB33" i="57" s="1"/>
  <c r="Z35" i="57"/>
  <c r="AB35" i="57" s="1"/>
  <c r="Z36" i="57"/>
  <c r="AB36" i="57" s="1"/>
  <c r="Q16" i="57"/>
  <c r="AB23" i="57"/>
  <c r="AB51" i="57"/>
  <c r="Z13" i="57"/>
  <c r="Z14" i="57"/>
  <c r="Z15" i="57"/>
  <c r="Z22" i="57"/>
  <c r="Z25" i="57"/>
  <c r="Z29" i="57"/>
  <c r="Z30" i="57"/>
  <c r="Z32" i="57"/>
  <c r="Z34" i="57"/>
  <c r="Z37" i="57"/>
  <c r="Z38" i="57"/>
  <c r="Z46" i="57"/>
  <c r="Z48" i="57"/>
  <c r="Q48" i="57" s="1"/>
  <c r="Z50" i="57"/>
  <c r="Q50" i="57" s="1"/>
  <c r="Z52" i="57"/>
  <c r="Q52" i="57" s="1"/>
  <c r="Z54" i="57"/>
  <c r="Q54" i="57" s="1"/>
  <c r="Z55" i="57"/>
  <c r="Q55" i="57" s="1"/>
  <c r="Q26" i="57"/>
  <c r="Z20" i="57"/>
  <c r="Z21" i="57"/>
  <c r="Z24" i="57"/>
  <c r="Z28" i="57"/>
  <c r="Z41" i="57"/>
  <c r="Z42" i="57"/>
  <c r="Z43" i="57"/>
  <c r="Z44" i="57"/>
  <c r="Z49" i="57"/>
  <c r="Q49" i="57" s="1"/>
  <c r="Z53" i="57"/>
  <c r="Q53" i="57" s="1"/>
  <c r="Y39" i="57"/>
  <c r="Z39" i="57" s="1"/>
  <c r="B73" i="57" l="1"/>
  <c r="AA11" i="57"/>
  <c r="AA19" i="84"/>
  <c r="AA32" i="84"/>
  <c r="AA73" i="57"/>
  <c r="AB11" i="57"/>
  <c r="AA51" i="57"/>
  <c r="Q51" i="57"/>
  <c r="B71" i="57"/>
  <c r="AB45" i="57"/>
  <c r="AA23" i="57"/>
  <c r="B35" i="84"/>
  <c r="B38" i="84"/>
  <c r="S28" i="84"/>
  <c r="AA24" i="84"/>
  <c r="S20" i="84"/>
  <c r="AA43" i="84"/>
  <c r="AA13" i="84"/>
  <c r="AA42" i="84"/>
  <c r="AA44" i="84"/>
  <c r="AA48" i="84"/>
  <c r="AA12" i="84"/>
  <c r="AA45" i="84"/>
  <c r="AA39" i="84"/>
  <c r="AA21" i="84"/>
  <c r="AA30" i="84"/>
  <c r="AA47" i="84"/>
  <c r="AA51" i="84"/>
  <c r="AA53" i="84"/>
  <c r="AA34" i="84"/>
  <c r="AA16" i="84"/>
  <c r="S38" i="84"/>
  <c r="S54" i="84"/>
  <c r="S10" i="84"/>
  <c r="S13" i="84"/>
  <c r="S56" i="84"/>
  <c r="S8" i="84"/>
  <c r="S51" i="84"/>
  <c r="S41" i="84"/>
  <c r="R41" i="84" s="1"/>
  <c r="S24" i="84"/>
  <c r="R24" i="84" s="1"/>
  <c r="S47" i="84"/>
  <c r="R47" i="84" s="1"/>
  <c r="S49" i="84"/>
  <c r="R49" i="84" s="1"/>
  <c r="S33" i="84"/>
  <c r="R33" i="84" s="1"/>
  <c r="S17" i="84"/>
  <c r="R17" i="84" s="1"/>
  <c r="S19" i="84"/>
  <c r="R19" i="84" s="1"/>
  <c r="S45" i="84"/>
  <c r="R45" i="84" s="1"/>
  <c r="S26" i="84"/>
  <c r="R26" i="84" s="1"/>
  <c r="S30" i="84"/>
  <c r="R30" i="84" s="1"/>
  <c r="S42" i="84"/>
  <c r="R42" i="84" s="1"/>
  <c r="S23" i="84"/>
  <c r="R23" i="84" s="1"/>
  <c r="S48" i="84"/>
  <c r="R48" i="84" s="1"/>
  <c r="S32" i="84"/>
  <c r="R32" i="84" s="1"/>
  <c r="S34" i="84"/>
  <c r="R34" i="84" s="1"/>
  <c r="S18" i="84"/>
  <c r="R18" i="84" s="1"/>
  <c r="S44" i="84"/>
  <c r="R44" i="84" s="1"/>
  <c r="S46" i="84"/>
  <c r="R46" i="84" s="1"/>
  <c r="B21" i="84"/>
  <c r="B22" i="84"/>
  <c r="B37" i="84"/>
  <c r="B36" i="84"/>
  <c r="B39" i="84"/>
  <c r="B40" i="84"/>
  <c r="B27" i="84"/>
  <c r="B28" i="84"/>
  <c r="S14" i="84"/>
  <c r="R14" i="84" s="1"/>
  <c r="S55" i="84"/>
  <c r="R55" i="84" s="1"/>
  <c r="S37" i="84"/>
  <c r="R37" i="84" s="1"/>
  <c r="S27" i="84"/>
  <c r="R27" i="84" s="1"/>
  <c r="B9" i="84"/>
  <c r="B10" i="84"/>
  <c r="B8" i="84"/>
  <c r="B43" i="84"/>
  <c r="B41" i="84"/>
  <c r="B42" i="84"/>
  <c r="AA25" i="84"/>
  <c r="B13" i="84"/>
  <c r="B11" i="84"/>
  <c r="B12" i="84"/>
  <c r="AA31" i="84"/>
  <c r="B49" i="84"/>
  <c r="B47" i="84"/>
  <c r="B48" i="84"/>
  <c r="AA52" i="84"/>
  <c r="B19" i="84"/>
  <c r="B17" i="84"/>
  <c r="B18" i="84"/>
  <c r="AA58" i="84"/>
  <c r="B54" i="84"/>
  <c r="AA40" i="84"/>
  <c r="B55" i="84"/>
  <c r="B53" i="84"/>
  <c r="AA11" i="84"/>
  <c r="B24" i="84"/>
  <c r="AA28" i="84"/>
  <c r="B25" i="84"/>
  <c r="B23" i="84"/>
  <c r="B33" i="84"/>
  <c r="AA55" i="84"/>
  <c r="B34" i="84"/>
  <c r="B32" i="84"/>
  <c r="B45" i="84"/>
  <c r="B46" i="84"/>
  <c r="B44" i="84"/>
  <c r="B30" i="84"/>
  <c r="AA17" i="84"/>
  <c r="B31" i="84"/>
  <c r="B29" i="84"/>
  <c r="B15" i="84"/>
  <c r="AA22" i="84"/>
  <c r="B16" i="84"/>
  <c r="B14" i="84"/>
  <c r="AA46" i="84"/>
  <c r="B58" i="84"/>
  <c r="B57" i="84"/>
  <c r="AA8" i="84"/>
  <c r="B56" i="84"/>
  <c r="B52" i="84"/>
  <c r="B50" i="84"/>
  <c r="B51" i="84"/>
  <c r="AA14" i="84"/>
  <c r="R57" i="84"/>
  <c r="R52" i="84"/>
  <c r="R40" i="84"/>
  <c r="AA26" i="57"/>
  <c r="AB40" i="57"/>
  <c r="Q33" i="57"/>
  <c r="AA33" i="57" s="1"/>
  <c r="AA17" i="57"/>
  <c r="B19" i="57"/>
  <c r="B17" i="57"/>
  <c r="B18" i="57"/>
  <c r="AB56" i="57"/>
  <c r="AB17" i="57"/>
  <c r="Q8" i="57"/>
  <c r="Q36" i="57"/>
  <c r="AA36" i="57" s="1"/>
  <c r="Q12" i="57"/>
  <c r="AA12" i="57" s="1"/>
  <c r="AB31" i="57"/>
  <c r="AB19" i="57"/>
  <c r="Q47" i="57"/>
  <c r="Q35" i="57"/>
  <c r="Q27" i="57"/>
  <c r="AA27" i="57" s="1"/>
  <c r="AB10" i="57"/>
  <c r="AB18" i="57"/>
  <c r="AB9" i="57"/>
  <c r="AB49" i="57"/>
  <c r="AA49" i="57"/>
  <c r="AB43" i="57"/>
  <c r="Q43" i="57"/>
  <c r="AA43" i="57" s="1"/>
  <c r="AB24" i="57"/>
  <c r="Q24" i="57"/>
  <c r="B24" i="57" s="1"/>
  <c r="AB20" i="57"/>
  <c r="Q20" i="57"/>
  <c r="AA40" i="57"/>
  <c r="AB55" i="57"/>
  <c r="AA55" i="57"/>
  <c r="AB52" i="57"/>
  <c r="AB48" i="57"/>
  <c r="AB34" i="57"/>
  <c r="Q34" i="57"/>
  <c r="AA34" i="57" s="1"/>
  <c r="AB30" i="57"/>
  <c r="Q30" i="57"/>
  <c r="AA30" i="57" s="1"/>
  <c r="AB15" i="57"/>
  <c r="Q15" i="57"/>
  <c r="AA15" i="57" s="1"/>
  <c r="AA9" i="57"/>
  <c r="AB53" i="57"/>
  <c r="AB44" i="57"/>
  <c r="Q44" i="57"/>
  <c r="AB42" i="57"/>
  <c r="Q42" i="57"/>
  <c r="AA42" i="57" s="1"/>
  <c r="AB28" i="57"/>
  <c r="Q28" i="57"/>
  <c r="AB21" i="57"/>
  <c r="Q21" i="57"/>
  <c r="AA21" i="57" s="1"/>
  <c r="AB54" i="57"/>
  <c r="AB50" i="57"/>
  <c r="AB46" i="57"/>
  <c r="Q46" i="57"/>
  <c r="AA46" i="57" s="1"/>
  <c r="AB37" i="57"/>
  <c r="Q37" i="57"/>
  <c r="AA37" i="57" s="1"/>
  <c r="AB32" i="57"/>
  <c r="Q32" i="57"/>
  <c r="AB29" i="57"/>
  <c r="Q29" i="57"/>
  <c r="AB22" i="57"/>
  <c r="Q22" i="57"/>
  <c r="AA22" i="57" s="1"/>
  <c r="AB14" i="57"/>
  <c r="Q14" i="57"/>
  <c r="AB41" i="57"/>
  <c r="Q41" i="57"/>
  <c r="AB38" i="57"/>
  <c r="Q38" i="57"/>
  <c r="AB25" i="57"/>
  <c r="Q25" i="57"/>
  <c r="AA25" i="57" s="1"/>
  <c r="AB13" i="57"/>
  <c r="Q13" i="57"/>
  <c r="AA13" i="57" s="1"/>
  <c r="AB39" i="57"/>
  <c r="Q39" i="57"/>
  <c r="AA16" i="57"/>
  <c r="B25" i="57" l="1"/>
  <c r="B11" i="57"/>
  <c r="AA14" i="57"/>
  <c r="B16" i="57"/>
  <c r="B14" i="57"/>
  <c r="B15" i="57"/>
  <c r="R28" i="84"/>
  <c r="B23" i="57"/>
  <c r="B12" i="57"/>
  <c r="B22" i="57"/>
  <c r="B20" i="57"/>
  <c r="B21" i="57"/>
  <c r="B13" i="57"/>
  <c r="R51" i="84"/>
  <c r="R8" i="84"/>
  <c r="R25" i="84"/>
  <c r="R36" i="84"/>
  <c r="R39" i="84"/>
  <c r="R38" i="84"/>
  <c r="R13" i="84"/>
  <c r="R56" i="84"/>
  <c r="Z5" i="84"/>
  <c r="R10" i="84"/>
  <c r="R54" i="84"/>
  <c r="AA5" i="84"/>
  <c r="R20" i="84"/>
  <c r="S70" i="57"/>
  <c r="B27" i="57"/>
  <c r="B28" i="57"/>
  <c r="B26" i="57"/>
  <c r="B58" i="57"/>
  <c r="B56" i="57"/>
  <c r="AA56" i="57"/>
  <c r="AA54" i="57"/>
  <c r="AA50" i="57"/>
  <c r="B52" i="57"/>
  <c r="B50" i="57"/>
  <c r="B51" i="57"/>
  <c r="AA47" i="57"/>
  <c r="B48" i="57"/>
  <c r="B49" i="57"/>
  <c r="B47" i="57"/>
  <c r="B46" i="57"/>
  <c r="B44" i="57"/>
  <c r="B45" i="57"/>
  <c r="AA41" i="57"/>
  <c r="B42" i="57"/>
  <c r="B43" i="57"/>
  <c r="B41" i="57"/>
  <c r="AA38" i="57"/>
  <c r="B40" i="57"/>
  <c r="B38" i="57"/>
  <c r="B39" i="57"/>
  <c r="AA35" i="57"/>
  <c r="B36" i="57"/>
  <c r="B37" i="57"/>
  <c r="B35" i="57"/>
  <c r="B34" i="57"/>
  <c r="B32" i="57"/>
  <c r="B33" i="57"/>
  <c r="AA29" i="57"/>
  <c r="B30" i="57"/>
  <c r="B31" i="57"/>
  <c r="B29" i="57"/>
  <c r="S76" i="57"/>
  <c r="S56" i="57"/>
  <c r="S73" i="57"/>
  <c r="S74" i="57"/>
  <c r="S57" i="57"/>
  <c r="S59" i="57"/>
  <c r="S61" i="57"/>
  <c r="S63" i="57"/>
  <c r="S65" i="57"/>
  <c r="S67" i="57"/>
  <c r="S69" i="57"/>
  <c r="S71" i="57"/>
  <c r="S75" i="57"/>
  <c r="S72" i="57"/>
  <c r="S58" i="57"/>
  <c r="S60" i="57"/>
  <c r="S62" i="57"/>
  <c r="S64" i="57"/>
  <c r="S66" i="57"/>
  <c r="S68" i="57"/>
  <c r="AA8" i="57"/>
  <c r="B9" i="57"/>
  <c r="B10" i="57"/>
  <c r="B8" i="57"/>
  <c r="S17" i="57"/>
  <c r="S39" i="57"/>
  <c r="S43" i="57"/>
  <c r="AA39" i="57"/>
  <c r="S50" i="57"/>
  <c r="S15" i="57"/>
  <c r="S41" i="57"/>
  <c r="S19" i="57"/>
  <c r="S35" i="57"/>
  <c r="S14" i="57"/>
  <c r="S32" i="57"/>
  <c r="S21" i="57"/>
  <c r="S28" i="57"/>
  <c r="S42" i="57"/>
  <c r="S30" i="57"/>
  <c r="S48" i="57"/>
  <c r="S52" i="57"/>
  <c r="S55" i="57"/>
  <c r="S20" i="57"/>
  <c r="S24" i="57"/>
  <c r="S49" i="57"/>
  <c r="S46" i="57"/>
  <c r="S54" i="57"/>
  <c r="AA32" i="57"/>
  <c r="AA28" i="57"/>
  <c r="AA44" i="57"/>
  <c r="AA48" i="57"/>
  <c r="AA52" i="57"/>
  <c r="AA20" i="57"/>
  <c r="AA24" i="57"/>
  <c r="S38" i="57"/>
  <c r="S51" i="57"/>
  <c r="S8" i="57"/>
  <c r="S9" i="57"/>
  <c r="S27" i="57"/>
  <c r="N11" i="30"/>
  <c r="N10" i="30"/>
  <c r="N18" i="30"/>
  <c r="N9" i="30"/>
  <c r="N15" i="30"/>
  <c r="N17" i="30"/>
  <c r="N16" i="30"/>
  <c r="B55" i="57" l="1"/>
  <c r="B54" i="57"/>
  <c r="B53" i="57"/>
  <c r="AA53" i="57"/>
  <c r="R73" i="57"/>
  <c r="R70" i="57"/>
  <c r="R66" i="57"/>
  <c r="R62" i="57"/>
  <c r="R58" i="57"/>
  <c r="R76" i="57"/>
  <c r="R71" i="57"/>
  <c r="R67" i="57"/>
  <c r="R63" i="57"/>
  <c r="R59" i="57"/>
  <c r="R74" i="57"/>
  <c r="R56" i="57"/>
  <c r="R68" i="57"/>
  <c r="R64" i="57"/>
  <c r="R60" i="57"/>
  <c r="R72" i="57"/>
  <c r="R75" i="57"/>
  <c r="R69" i="57"/>
  <c r="R65" i="57"/>
  <c r="R61" i="57"/>
  <c r="R57" i="57"/>
  <c r="AA5" i="57"/>
  <c r="R9" i="57"/>
  <c r="R46" i="57"/>
  <c r="R8" i="57"/>
  <c r="Z5" i="57"/>
  <c r="R54" i="57"/>
  <c r="R19" i="57"/>
  <c r="R51" i="57"/>
  <c r="R39" i="57"/>
  <c r="R27" i="57"/>
  <c r="R38" i="57"/>
  <c r="R17" i="57"/>
  <c r="R49" i="57"/>
  <c r="R20" i="57"/>
  <c r="R52" i="57"/>
  <c r="R30" i="57"/>
  <c r="R42" i="57"/>
  <c r="R21" i="57"/>
  <c r="R14" i="57"/>
  <c r="R41" i="57"/>
  <c r="R50" i="57"/>
  <c r="R24" i="57"/>
  <c r="R55" i="57"/>
  <c r="R48" i="57"/>
  <c r="R28" i="57"/>
  <c r="R32" i="57"/>
  <c r="R35" i="57"/>
  <c r="R15" i="57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D:/!Events/180825_slet/ResultList_0.htm" htmlFormat="all"/>
  </connection>
</connections>
</file>

<file path=xl/sharedStrings.xml><?xml version="1.0" encoding="utf-8"?>
<sst xmlns="http://schemas.openxmlformats.org/spreadsheetml/2006/main" count="1429" uniqueCount="579">
  <si>
    <t>Команда</t>
  </si>
  <si>
    <t>Место</t>
  </si>
  <si>
    <t>Результат</t>
  </si>
  <si>
    <t>Относительный результат, %</t>
  </si>
  <si>
    <t>место</t>
  </si>
  <si>
    <t>Фамилия, Имя</t>
  </si>
  <si>
    <t>Время</t>
  </si>
  <si>
    <t>навесная переправа</t>
  </si>
  <si>
    <t>переправа по бревну</t>
  </si>
  <si>
    <t>транспартировка пострадавшего</t>
  </si>
  <si>
    <t>гать</t>
  </si>
  <si>
    <t>параллельные веревки</t>
  </si>
  <si>
    <t>маятник</t>
  </si>
  <si>
    <t>вязка узлов</t>
  </si>
  <si>
    <t>лично</t>
  </si>
  <si>
    <t>в/к</t>
  </si>
  <si>
    <t>секунд</t>
  </si>
  <si>
    <t>мин</t>
  </si>
  <si>
    <t>сек</t>
  </si>
  <si>
    <t>штр_сек</t>
  </si>
  <si>
    <t>сумма_сек</t>
  </si>
  <si>
    <t>результат без в/к</t>
  </si>
  <si>
    <t>сумма_сек_без_вк</t>
  </si>
  <si>
    <t xml:space="preserve">Главный судья                                                                                     </t>
  </si>
  <si>
    <t>В.В.Модель</t>
  </si>
  <si>
    <t xml:space="preserve">Главный секретарь                                                                           </t>
  </si>
  <si>
    <t>Е.Г.Кочегарова</t>
  </si>
  <si>
    <t xml:space="preserve">сумма штрафов </t>
  </si>
  <si>
    <t>штрафное время на фигурах</t>
  </si>
  <si>
    <t>Фамилия Имя</t>
  </si>
  <si>
    <t>DQ</t>
  </si>
  <si>
    <t>Личное место</t>
  </si>
  <si>
    <t xml:space="preserve">Время </t>
  </si>
  <si>
    <t>итоговый результат</t>
  </si>
  <si>
    <t>Время прохождения дистанции</t>
  </si>
  <si>
    <t>Республиканская спартакиада работников физической культуры, спорта и туризма ФСК "Спорт"</t>
  </si>
  <si>
    <t>16-18 августа 2019г.</t>
  </si>
  <si>
    <t xml:space="preserve">У "РЦОП "Стайки" </t>
  </si>
  <si>
    <t>Минспорт</t>
  </si>
  <si>
    <t>РЦОП по фристайлу</t>
  </si>
  <si>
    <t>РЦОП «Раубичи»</t>
  </si>
  <si>
    <t>РЦО «Стайки»</t>
  </si>
  <si>
    <t>БГУФК</t>
  </si>
  <si>
    <t xml:space="preserve">РЦОП по лед, вел в.с.  </t>
  </si>
  <si>
    <t>РГУОР</t>
  </si>
  <si>
    <t>ДСО</t>
  </si>
  <si>
    <t>РНПЦ</t>
  </si>
  <si>
    <t>УСИТ Миноблиполкома</t>
  </si>
  <si>
    <t>УСИТ г.Минска</t>
  </si>
  <si>
    <t>РЦОП по л/а</t>
  </si>
  <si>
    <t>РЦОП по теннису и н/т</t>
  </si>
  <si>
    <t>Чижовка-Арена</t>
  </si>
  <si>
    <t>РЦОП по пар.деф.</t>
  </si>
  <si>
    <t>∑ 3-х уч-ов</t>
  </si>
  <si>
    <t>СТРЕЛЬБА ИЗ ЛУКА</t>
  </si>
  <si>
    <t>Мужчины:</t>
  </si>
  <si>
    <t>БСО</t>
  </si>
  <si>
    <t>РЦОП по гребным в.</t>
  </si>
  <si>
    <t>УСИТ Могилев.</t>
  </si>
  <si>
    <t>УСИТ Витебск.</t>
  </si>
  <si>
    <t>УСИТ Гроднен.</t>
  </si>
  <si>
    <t>УСИТ Брест.</t>
  </si>
  <si>
    <t>УСИТ Гомельс.</t>
  </si>
  <si>
    <t>РЦОП по пар.с., шаш. шах</t>
  </si>
  <si>
    <t xml:space="preserve">Место </t>
  </si>
  <si>
    <t>ФИ</t>
  </si>
  <si>
    <t>«Позитив»:</t>
  </si>
  <si>
    <t>СТРЕЛЬБА ИЗ ПНЕВМАТИЧЕСКОЙ ВИНТОВКИ</t>
  </si>
  <si>
    <t>СТРЕЛЬБА ИЗ ПИСТОЛЕТА</t>
  </si>
  <si>
    <t>Женщины:</t>
  </si>
  <si>
    <t>БРОСАНИЕ БРЕВНА</t>
  </si>
  <si>
    <t>1 попытка</t>
  </si>
  <si>
    <t>2 попытка</t>
  </si>
  <si>
    <t>3 попытка</t>
  </si>
  <si>
    <t>Рез-т</t>
  </si>
  <si>
    <t>"ВЕСЁЛЫЙ ПЛОТНИК"</t>
  </si>
  <si>
    <t>РАСПИЛИВАНИЕ БРЕВНА</t>
  </si>
  <si>
    <t>МЕТАНИЕ ВАЛЕНКА</t>
  </si>
  <si>
    <t>"КТО БЫСТРЕЕ НА МЕТЛЕ"</t>
  </si>
  <si>
    <t>ДАРТС</t>
  </si>
  <si>
    <t>Борисов Дмитрий</t>
  </si>
  <si>
    <t>Флерко Александр</t>
  </si>
  <si>
    <t>Войтик Геннадий</t>
  </si>
  <si>
    <t>Палазник Николай</t>
  </si>
  <si>
    <t>НАДА</t>
  </si>
  <si>
    <t>Бильярд</t>
  </si>
  <si>
    <t>Группа А</t>
  </si>
  <si>
    <t>Ковальчук Сергей Минспорт</t>
  </si>
  <si>
    <t>Новиков Андрей "Стайки"</t>
  </si>
  <si>
    <t>Левкевич Илья БСО</t>
  </si>
  <si>
    <t>Сиводедов Игорь  Минобл</t>
  </si>
  <si>
    <t>Кондратович Константин Витебск</t>
  </si>
  <si>
    <t>Ситенков Павел г.Минск</t>
  </si>
  <si>
    <t>Мелешко Александр Л/А</t>
  </si>
  <si>
    <t>Власюк Александр РГУОР</t>
  </si>
  <si>
    <t>Езерский Денис Гомель</t>
  </si>
  <si>
    <t>Шараховский Артемий фристайл</t>
  </si>
  <si>
    <t>Флерко Александр параол, деф</t>
  </si>
  <si>
    <t>Гамезо Александр "Позитив"</t>
  </si>
  <si>
    <t>Хмельков Сергей гребные в.</t>
  </si>
  <si>
    <t>Группа В</t>
  </si>
  <si>
    <t>Хрущёв Сергей Минспорт</t>
  </si>
  <si>
    <t>Палазник Николай Стайки</t>
  </si>
  <si>
    <t>Войтик Геннадий БСО</t>
  </si>
  <si>
    <t>Нальгачев Александр РГУОР</t>
  </si>
  <si>
    <t>Веснин Владимир Минобл</t>
  </si>
  <si>
    <t>Рисевец Анатолий Минск</t>
  </si>
  <si>
    <t>Старосветский Павел Гомель</t>
  </si>
  <si>
    <t>Мирголовский Дмитрий л/а</t>
  </si>
  <si>
    <t>Карась Леонид Раубичи</t>
  </si>
  <si>
    <t>Новакович Александр ледов, вело</t>
  </si>
  <si>
    <t>Карпинский Александр НАДА</t>
  </si>
  <si>
    <t>Борисов Дмитрий Чижовка-Арена</t>
  </si>
  <si>
    <t>Сычук Сергей парусн</t>
  </si>
  <si>
    <t>Малиновский Николай Могилев</t>
  </si>
  <si>
    <t>Захаревич Василий Витебск</t>
  </si>
  <si>
    <t>Шаврук Сергей БГУФК</t>
  </si>
  <si>
    <t>ТПТ</t>
  </si>
  <si>
    <t>Ориен</t>
  </si>
  <si>
    <t>Забег отв</t>
  </si>
  <si>
    <t>вода</t>
  </si>
  <si>
    <t>регата</t>
  </si>
  <si>
    <t>вело</t>
  </si>
  <si>
    <t xml:space="preserve"> РЦОП по ледов, велосипед  </t>
  </si>
  <si>
    <t> Минспорт</t>
  </si>
  <si>
    <t> РЦОП по фристайлу</t>
  </si>
  <si>
    <t> РЦОП «Раубичи»</t>
  </si>
  <si>
    <t> РЦО «Стайки»</t>
  </si>
  <si>
    <t> РЦОП по парал и деф в с</t>
  </si>
  <si>
    <t> БГУФК</t>
  </si>
  <si>
    <t> БСО</t>
  </si>
  <si>
    <t> РЦОП по парус, шаш шах</t>
  </si>
  <si>
    <t>«Позитив»</t>
  </si>
  <si>
    <t> РНПЦ</t>
  </si>
  <si>
    <t> ДСО</t>
  </si>
  <si>
    <t> РГУОР</t>
  </si>
  <si>
    <t> РЦОП по л/а</t>
  </si>
  <si>
    <t>Миноблиполкома</t>
  </si>
  <si>
    <t>г.Минска</t>
  </si>
  <si>
    <t>Могилевского обл</t>
  </si>
  <si>
    <t xml:space="preserve"> Витебского обл</t>
  </si>
  <si>
    <t xml:space="preserve"> Гродненского обл</t>
  </si>
  <si>
    <t xml:space="preserve"> Брестского обл</t>
  </si>
  <si>
    <t> РЦОП по ледов, велосипед</t>
  </si>
  <si>
    <t xml:space="preserve"> Гомельского облисп</t>
  </si>
  <si>
    <t> РЦОП  кон сп и конев</t>
  </si>
  <si>
    <t xml:space="preserve"> Гомельского обл</t>
  </si>
  <si>
    <t>РЦОП по гребн в с</t>
  </si>
  <si>
    <t>Нац агенство по туризму</t>
  </si>
  <si>
    <t>ЖЕРЕБЬЕВКА</t>
  </si>
  <si>
    <t>Большаков Василий</t>
  </si>
  <si>
    <t>Большакова Дарья</t>
  </si>
  <si>
    <t>Ескевич Михаил</t>
  </si>
  <si>
    <t>Крупский Сергей</t>
  </si>
  <si>
    <t>Попова Светлана</t>
  </si>
  <si>
    <t>Ковалева Светлана</t>
  </si>
  <si>
    <t>Васильев Андрей</t>
  </si>
  <si>
    <t>Ерошкина Ирина</t>
  </si>
  <si>
    <t>Стец Павел</t>
  </si>
  <si>
    <t>Кондаков Александр</t>
  </si>
  <si>
    <t>Мачеча Нина</t>
  </si>
  <si>
    <t>Михалков Максим</t>
  </si>
  <si>
    <t>Малахова Ольга</t>
  </si>
  <si>
    <t>Толкачев Дмитрий</t>
  </si>
  <si>
    <t>Новиков Сергей</t>
  </si>
  <si>
    <t>РЦОП  конного с.</t>
  </si>
  <si>
    <t>Раговик Лариса</t>
  </si>
  <si>
    <t>Крепская Ирина</t>
  </si>
  <si>
    <t>Филипович Валерий</t>
  </si>
  <si>
    <t>Пекарская Людмила</t>
  </si>
  <si>
    <t>РЦОП по пар.деф.   1</t>
  </si>
  <si>
    <t>Малёваный Олег</t>
  </si>
  <si>
    <t>Малеваная Ирина</t>
  </si>
  <si>
    <t>Стец Елена</t>
  </si>
  <si>
    <t>Паращенко Валерий</t>
  </si>
  <si>
    <t>Савицкий Юрий</t>
  </si>
  <si>
    <t>Прокопенко Михаил</t>
  </si>
  <si>
    <t>Францкевич Наталья</t>
  </si>
  <si>
    <t>Санько Ольга</t>
  </si>
  <si>
    <t>Бородич Игорь</t>
  </si>
  <si>
    <t>Тихонова Екатерина</t>
  </si>
  <si>
    <t>Малявская Елена</t>
  </si>
  <si>
    <t>Тумель Алексей</t>
  </si>
  <si>
    <t>Кручок Кирилл</t>
  </si>
  <si>
    <t>Викторович Анастасия</t>
  </si>
  <si>
    <t>Раков Олег</t>
  </si>
  <si>
    <t>Борисюк Александр</t>
  </si>
  <si>
    <t>Михнюк Дарья</t>
  </si>
  <si>
    <t>Козырева Алена</t>
  </si>
  <si>
    <t>Марчук Алина</t>
  </si>
  <si>
    <t>Мазаник Вячеслав</t>
  </si>
  <si>
    <t>Синельников Александр</t>
  </si>
  <si>
    <t>Гапаньков Руслан</t>
  </si>
  <si>
    <t>Волчкова Маргарита</t>
  </si>
  <si>
    <t>РЦОП  конного.с.</t>
  </si>
  <si>
    <t>Бразовский Ярослав</t>
  </si>
  <si>
    <t>Леонченко Анастасия</t>
  </si>
  <si>
    <t>Ткачук Константин</t>
  </si>
  <si>
    <t>Григарович Татьяна</t>
  </si>
  <si>
    <t>«Позитив»   1</t>
  </si>
  <si>
    <t>Ващенко Ольга</t>
  </si>
  <si>
    <t>Максимович Станислав</t>
  </si>
  <si>
    <t>Загородный Геннадий</t>
  </si>
  <si>
    <t>Цвирко Дарья</t>
  </si>
  <si>
    <t>Ботян Александр</t>
  </si>
  <si>
    <t>Романович Инна</t>
  </si>
  <si>
    <t>Жигайлова Светлана</t>
  </si>
  <si>
    <t>Нац агенство по тур</t>
  </si>
  <si>
    <t>Нестерович Владимир</t>
  </si>
  <si>
    <t>Барауля Александр</t>
  </si>
  <si>
    <t>Красовская Елена</t>
  </si>
  <si>
    <t>Гататуллин Алексей</t>
  </si>
  <si>
    <t>Чекмарева Алеся</t>
  </si>
  <si>
    <t>Санько Василий</t>
  </si>
  <si>
    <t>Копытенко Игорь</t>
  </si>
  <si>
    <t>Бурш Ангелина</t>
  </si>
  <si>
    <t>Гомельская</t>
  </si>
  <si>
    <t>Фристайл</t>
  </si>
  <si>
    <t>Гребные в</t>
  </si>
  <si>
    <t>Гродненская</t>
  </si>
  <si>
    <t>Брестская</t>
  </si>
  <si>
    <t>Ледовые</t>
  </si>
  <si>
    <t>Могилевская</t>
  </si>
  <si>
    <t>Теннис</t>
  </si>
  <si>
    <t>Минск</t>
  </si>
  <si>
    <t>Вело</t>
  </si>
  <si>
    <t>Стайки</t>
  </si>
  <si>
    <t>Минобл</t>
  </si>
  <si>
    <t>Позитив</t>
  </si>
  <si>
    <t>Витебск</t>
  </si>
  <si>
    <t>Легкая атл</t>
  </si>
  <si>
    <t>Раубичи</t>
  </si>
  <si>
    <t>Конный</t>
  </si>
  <si>
    <t>Парусный</t>
  </si>
  <si>
    <t>3-4 место</t>
  </si>
  <si>
    <t>1 место</t>
  </si>
  <si>
    <t>2 место</t>
  </si>
  <si>
    <t>3 место</t>
  </si>
  <si>
    <t>4 место</t>
  </si>
  <si>
    <t>Гл.судья</t>
  </si>
  <si>
    <t>Гл. секретарь</t>
  </si>
  <si>
    <t>СТРИТБОЛ:</t>
  </si>
  <si>
    <t>ВОЛЕЙБОЛ</t>
  </si>
  <si>
    <t>Брест</t>
  </si>
  <si>
    <t>МИНИ-ФУТБОЛ</t>
  </si>
  <si>
    <t xml:space="preserve">очки </t>
  </si>
  <si>
    <t>Витебская</t>
  </si>
  <si>
    <t>№ старта</t>
  </si>
  <si>
    <t>Гритченко Ирина</t>
  </si>
  <si>
    <t>Минина Анна</t>
  </si>
  <si>
    <t>Терехович Марина</t>
  </si>
  <si>
    <t>Кулик Виктор Теннис</t>
  </si>
  <si>
    <t>Исаченко Борис</t>
  </si>
  <si>
    <t>Здитовецкая Анна</t>
  </si>
  <si>
    <t>Бобровская Юлия</t>
  </si>
  <si>
    <t>Шипарев Вячеслав</t>
  </si>
  <si>
    <t>Кузнецов Юрий</t>
  </si>
  <si>
    <t>Бригида Янина</t>
  </si>
  <si>
    <t>Радушкевич Сергей</t>
  </si>
  <si>
    <t>Вабищевич Сергей</t>
  </si>
  <si>
    <t>Милюк Наталия</t>
  </si>
  <si>
    <t>«Позитив» 1</t>
  </si>
  <si>
    <t>Савицкая Анна</t>
  </si>
  <si>
    <t>Прокопович Алексей</t>
  </si>
  <si>
    <t>Рублевская Елена</t>
  </si>
  <si>
    <t>Малеваный Олег</t>
  </si>
  <si>
    <t>Вербицкая Ирина</t>
  </si>
  <si>
    <t>Чернышова Оксана</t>
  </si>
  <si>
    <t>Дурнов Вячеслав</t>
  </si>
  <si>
    <t>Минспорт  1</t>
  </si>
  <si>
    <t>Минспорт  2</t>
  </si>
  <si>
    <t>Минспорт  3</t>
  </si>
  <si>
    <t>Ковалев Евгений</t>
  </si>
  <si>
    <t>РЦОП «Стайки»</t>
  </si>
  <si>
    <t>Буяков Виталий</t>
  </si>
  <si>
    <t>Машаро Дарья</t>
  </si>
  <si>
    <t> РЦОП «Стайки»</t>
  </si>
  <si>
    <t>УСИТ г.Минска, вод в.</t>
  </si>
  <si>
    <t>УСИТ г.Минска, вод.в</t>
  </si>
  <si>
    <t>Дыгайло Ксения</t>
  </si>
  <si>
    <t>Анисим Александр</t>
  </si>
  <si>
    <t>Костенко Ирина</t>
  </si>
  <si>
    <t>Артюхов Сергей</t>
  </si>
  <si>
    <t>Мшенская Юлия</t>
  </si>
  <si>
    <t>Коровкин Антон</t>
  </si>
  <si>
    <t>Коровкина Диана</t>
  </si>
  <si>
    <t>ТЕХНИКА ВОДНОГО ТУРИЗМА</t>
  </si>
  <si>
    <t>Василевская Екатерина</t>
  </si>
  <si>
    <t>Простакова Дарья</t>
  </si>
  <si>
    <t>Кисель Андрей</t>
  </si>
  <si>
    <t>Иващенко Алеся</t>
  </si>
  <si>
    <t>Грабовский Вадим</t>
  </si>
  <si>
    <t>Конного с</t>
  </si>
  <si>
    <t>Гл. судья</t>
  </si>
  <si>
    <t>Урбан Светлана</t>
  </si>
  <si>
    <t>Миронов Андрей, Кузеева Марина, Трусов Глеб</t>
  </si>
  <si>
    <t>Нехайчик Вероника, Большаков Василий, Румянцев Антон, Зайцева Галина</t>
  </si>
  <si>
    <t>Кузеева Марина, Зайцева Галина, Алениш5ко Владимир, Зайцев Вячеслав</t>
  </si>
  <si>
    <t>Зеликова Татьяна</t>
  </si>
  <si>
    <t>Кебец Алексей</t>
  </si>
  <si>
    <t>Сидорук Юлия</t>
  </si>
  <si>
    <t>Зезюлин Владимир</t>
  </si>
  <si>
    <t>Сукач Алексей</t>
  </si>
  <si>
    <t>Козлович Максим</t>
  </si>
  <si>
    <t>Ибель Наталья</t>
  </si>
  <si>
    <t>Зятева Олеся</t>
  </si>
  <si>
    <t>Радушкевич Марина</t>
  </si>
  <si>
    <t>РЦОП  конев.с.</t>
  </si>
  <si>
    <t>Пономаренко Николай</t>
  </si>
  <si>
    <t>Меньшикова Валерия</t>
  </si>
  <si>
    <t>Куксар Анна</t>
  </si>
  <si>
    <t>Малеваная Анастасия</t>
  </si>
  <si>
    <t>Минспорт 2</t>
  </si>
  <si>
    <t>Агеев Сергей</t>
  </si>
  <si>
    <t>РЦОП«Стайки»</t>
  </si>
  <si>
    <t>Шишонок Татьяна</t>
  </si>
  <si>
    <t>Санько Екатерина</t>
  </si>
  <si>
    <t>Головешко Олег</t>
  </si>
  <si>
    <t>Астанина Светлана</t>
  </si>
  <si>
    <t>Сумма</t>
  </si>
  <si>
    <t>Ласовская Юлия, Калтович Андрей</t>
  </si>
  <si>
    <t>Сонгин Андрей, Мазаник Елена</t>
  </si>
  <si>
    <t>Абалмасов Алексей, Белько Инна</t>
  </si>
  <si>
    <t>Шибеко Ольга, Мирголовский Д</t>
  </si>
  <si>
    <t>Чистяков Константин, Гончарова Наталья</t>
  </si>
  <si>
    <t>Гонав Сергей, Касперович Татьяна</t>
  </si>
  <si>
    <t>Молочко Александр, Скороходова Любовь</t>
  </si>
  <si>
    <t>Мельникова Людмила, Малахова Ольга</t>
  </si>
  <si>
    <t>Киптюха Михаил, Ванюк Наталья</t>
  </si>
  <si>
    <t>Данько Александр, Авина Алина</t>
  </si>
  <si>
    <t>Левкевич Илья, Астахова Ольга</t>
  </si>
  <si>
    <t>Лукашевич Владимир, Гапчук Александр, Борштонас Ирина, Лебедева Галина</t>
  </si>
  <si>
    <t>Борисов Степан, Габорак Полина</t>
  </si>
  <si>
    <t>Леонов Геннадий, Жук Инна</t>
  </si>
  <si>
    <t>Грудино Константин, Девятень Евгений, Семак Ольга, Бокая Ольга</t>
  </si>
  <si>
    <t>Борисевич Ирина, Скакун Александр</t>
  </si>
  <si>
    <t>Чирицо Олег, Яблочкина Елена</t>
  </si>
  <si>
    <t>Кудин Виктор, Кудин Светлана</t>
  </si>
  <si>
    <t>Шатава Дмитрий, Езерская Светлана</t>
  </si>
  <si>
    <t>Яковлева Екатерина, Борисенков Сергей, Кузьмич Юлия, Нальгачев Александр</t>
  </si>
  <si>
    <t>Марченко Сергей, Дудковская Анна</t>
  </si>
  <si>
    <t>Алешников, Дашкевич Сергей</t>
  </si>
  <si>
    <t>Тумилович Денис, Угольник Александра</t>
  </si>
  <si>
    <t>Гончарова Наталья, Чистяков Константин</t>
  </si>
  <si>
    <t>Троцюк Никита, Ванюк Наталья</t>
  </si>
  <si>
    <t>Шеменков Ярослав, Латенков Дмитрий</t>
  </si>
  <si>
    <t>Дашко Александр, Булавко Евгений</t>
  </si>
  <si>
    <t>Борович Михаил, Дудковская Анна</t>
  </si>
  <si>
    <t>Борисов Степан, Шайтор Илья</t>
  </si>
  <si>
    <t>Леонов Геннадий, Агей Сергей</t>
  </si>
  <si>
    <t>г.Минска, вод.в</t>
  </si>
  <si>
    <t>Терлюкевич Александр,Шишко Андрей</t>
  </si>
  <si>
    <t>Семенов Евгений, Реброва Елена, Бабулина Юлия, Праведный Владимир</t>
  </si>
  <si>
    <t>Кривонос Марина, Кривонос Алексей, Купей Сергей, Загорская Анастасия</t>
  </si>
  <si>
    <t>Яковлева Екатерина, Кривошеева Елена, Лукашевич Александр, Лобазин Алексей</t>
  </si>
  <si>
    <t>Старовойтов Анатолий, Ващенко Ольга, Пархоменко Алексей, Бунякина Анна</t>
  </si>
  <si>
    <t>Сивуха Валерия, Романова Варвара, Романенко Илья, Чуприс Вячеслав</t>
  </si>
  <si>
    <t>Кононова Нелли, Ганчук Анастасия, Сакович валерий, Пацкевич Владислав</t>
  </si>
  <si>
    <t>Языков леонид, Зятева Олеся, Мельникова Людмила, Дроздов Игорь</t>
  </si>
  <si>
    <t>Силивончик Виктор, Чарова Карина, Иволга Станислав, Исаченко Кристина</t>
  </si>
  <si>
    <t>Патейчук Ольга, Комар Алексей, Гончар Ольга, Троцюк Никита</t>
  </si>
  <si>
    <t>Крумплевский Валерий, Лобан Дмитрий, Федорова Ольга, Щеткина Ольга</t>
  </si>
  <si>
    <t>Санько Василий, Чехович Евгений, Санько Екатерина, Заяц Яна</t>
  </si>
  <si>
    <t>Толстик Елена, Касатикова Наталия , Бортник Максим, Громыко Михаил</t>
  </si>
  <si>
    <t>Овчаренко Василий, Ванкевич Александра, Баньковская Елизавета, Дайнеко Илья</t>
  </si>
  <si>
    <t>Крапивко Дмитрий, Шумель Виктор, Гацук Наталья, Бовшевич Анна</t>
  </si>
  <si>
    <t>Пецевич Елена</t>
  </si>
  <si>
    <t>Сидорейко Анна</t>
  </si>
  <si>
    <t>Камельянова Майя</t>
  </si>
  <si>
    <t>Василькова Валентина</t>
  </si>
  <si>
    <t>Федорова Надежда</t>
  </si>
  <si>
    <t>Лукашевич Дарья</t>
  </si>
  <si>
    <t>Агей Сергей</t>
  </si>
  <si>
    <t>Голец Валентин</t>
  </si>
  <si>
    <t>Лактионов Анатолий</t>
  </si>
  <si>
    <t>Колтович Андрей, Быкова Кристина, Смоленский Сергей</t>
  </si>
  <si>
    <t xml:space="preserve">Тумилович Денис, Зеленкевич Василиса, Закревский Захар </t>
  </si>
  <si>
    <t>Бегляков Александр, Саксонов Александр, Сечко Анастасия</t>
  </si>
  <si>
    <t>Яскович Алексей, Дробот Максим, Ковальчук Мария</t>
  </si>
  <si>
    <t>Борохов Олег, Пацкевич Владислав, Василькова Валентина</t>
  </si>
  <si>
    <t>Журавлев Владимир, Карпович Кирилл, Жигунова Светлана</t>
  </si>
  <si>
    <t xml:space="preserve">Ботян Александр, Чистяков Ростислав, Бирштонас Вероника, </t>
  </si>
  <si>
    <t>Купец Сергей, Коновальчик Александр, Бейненсон Екатерина</t>
  </si>
  <si>
    <t>Рахацевич Артур, Махнач Иван, Баринова Маргарита</t>
  </si>
  <si>
    <t>Лесниченко Анастасия, Мурашко Евгений, Бразовский Ярослав</t>
  </si>
  <si>
    <t>Головий Елена, Ситенков Павел, Гаджула Андрей</t>
  </si>
  <si>
    <t>Семак Ольга, Девятень Евгений, Грудино Константин</t>
  </si>
  <si>
    <t>Терлюкович Александр, Семенов евгений, Реброва Елена</t>
  </si>
  <si>
    <t>Каплуновская Юлия, Долотов Николай, Лобан Дмитрий</t>
  </si>
  <si>
    <t>Паращенко Валерий, Ковалев Евгений, Коркуц Алина</t>
  </si>
  <si>
    <t>Гоман Николай, Волтовский иван, Новашинская Ольга</t>
  </si>
  <si>
    <t>Козлович Максим, Ибель Наталья, Ярощик Никита</t>
  </si>
  <si>
    <t>Очки</t>
  </si>
  <si>
    <t>Леонов Геннадий</t>
  </si>
  <si>
    <t>Сукач Александр</t>
  </si>
  <si>
    <t>Кошевой Юрий</t>
  </si>
  <si>
    <t>Кречетов Александр</t>
  </si>
  <si>
    <t>НА по тур</t>
  </si>
  <si>
    <t xml:space="preserve">Минспорт </t>
  </si>
  <si>
    <t>Гл.секретарь</t>
  </si>
  <si>
    <t>время</t>
  </si>
  <si>
    <t>Ковалева Ирина</t>
  </si>
  <si>
    <t>Образцова Инна</t>
  </si>
  <si>
    <t>Шостак Дарья</t>
  </si>
  <si>
    <t>Жук Инна</t>
  </si>
  <si>
    <t>Шибеко Ольга</t>
  </si>
  <si>
    <t>Лукашевич Яна</t>
  </si>
  <si>
    <t>Нац аг по тур</t>
  </si>
  <si>
    <t>Коркуц Алина</t>
  </si>
  <si>
    <t>Ганчук Анастасия, Радушкевич Марина, Сакович Валерий, Радушкевич Сергей</t>
  </si>
  <si>
    <t>Патейчук Ольга, Дробот Максим, Ковальчук Мария, Троцюк Никита</t>
  </si>
  <si>
    <t>г.Минска, вод в</t>
  </si>
  <si>
    <t>Седляр Никита, Гаджула Андрей, Анейчик Елена, Радюк Валерия</t>
  </si>
  <si>
    <t>Каешко Павел, Лукьяненко Николай, Пилипенко Анастасия, Пришилко Виктор</t>
  </si>
  <si>
    <t>Головач Дарья, Касатикова Наталия, Косыгин Максим, Громыко Михаил</t>
  </si>
  <si>
    <t>Жизневский Антон, Тычко Олег, Лещинская Анна, Вашкевич Дарья</t>
  </si>
  <si>
    <t>Каплуновская Юлия, Долотов Николай, Езерский Александр, Езерская Светлана</t>
  </si>
  <si>
    <t>Быкова Кристина, Колтович Андрей, Соэргел Ольга, Смоленский Сергей</t>
  </si>
  <si>
    <t>Краевская Снежанна, Бельская галина, Дашко Александр, Заварзин Павел</t>
  </si>
  <si>
    <t>Ванькевич Александра, Баньковская Елизавета, Жаховский Денис, Дайнеко Илья</t>
  </si>
  <si>
    <t>Семенов Евгений, Реброва Елена, Праведный Владимир, Бабулина Юлия</t>
  </si>
  <si>
    <t>Бегляков Александр, Саксонов Александр, Сечко Анастасия, Ярошеня Екатерина</t>
  </si>
  <si>
    <t>Ковальчук Сергей, Хрущев Сергей</t>
  </si>
  <si>
    <t>"Стайки"</t>
  </si>
  <si>
    <t>Новиков Андрей, Палазник Николай</t>
  </si>
  <si>
    <t>Левкевич Илья,          Войтик Геннадий</t>
  </si>
  <si>
    <t>Власюк Александр   Нальгачев Александр</t>
  </si>
  <si>
    <t>Сиводедов Игорь      Веснин Владимир</t>
  </si>
  <si>
    <t xml:space="preserve">Кондратович Константин     </t>
  </si>
  <si>
    <t>Минск, водные .в</t>
  </si>
  <si>
    <t>Ситенков Павел                     Рысевец Анатолий</t>
  </si>
  <si>
    <t>Езерский Денис         Старосветский Павел</t>
  </si>
  <si>
    <t>Мелешко Александр, Мирголовский Дмитрий</t>
  </si>
  <si>
    <t>Литвинов Александр</t>
  </si>
  <si>
    <t>УСИТ Могилевского облисполкома</t>
  </si>
  <si>
    <t>УСИТ Витебского облисполкома</t>
  </si>
  <si>
    <t>УСИТ Гродненского облисполкома</t>
  </si>
  <si>
    <t>УСИТ Брестского облисполкома</t>
  </si>
  <si>
    <t>УСИТ Гомельского облисполкома</t>
  </si>
  <si>
    <t>РЦОП по гребным видам спорта</t>
  </si>
  <si>
    <r>
      <t>Объединенная команда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«Позитив»</t>
    </r>
  </si>
  <si>
    <t>УСИТ г.Минска, РЦОП по водн.в</t>
  </si>
  <si>
    <t>РЦОП  конного спорта и коневодства</t>
  </si>
  <si>
    <t>Минск, вод.в</t>
  </si>
  <si>
    <t>Анисин Александр, Шишко Валентина</t>
  </si>
  <si>
    <t>Карась Л.Раубичи</t>
  </si>
  <si>
    <t>Шараховский А. фристайл</t>
  </si>
  <si>
    <t>Финал:</t>
  </si>
  <si>
    <t>Шараховский Артемий  фристайл</t>
  </si>
  <si>
    <r>
      <t xml:space="preserve">Хрущев Сергей Минспорт   </t>
    </r>
    <r>
      <rPr>
        <b/>
        <sz val="11"/>
        <color theme="1"/>
        <rFont val="Calibri"/>
        <family val="2"/>
        <charset val="204"/>
        <scheme val="minor"/>
      </rPr>
      <t>1-2</t>
    </r>
  </si>
  <si>
    <r>
      <t xml:space="preserve">Карась Леонид  Раубичи      </t>
    </r>
    <r>
      <rPr>
        <b/>
        <sz val="11"/>
        <color theme="1"/>
        <rFont val="Calibri"/>
        <family val="2"/>
        <charset val="204"/>
        <scheme val="minor"/>
      </rPr>
      <t>0-2</t>
    </r>
  </si>
  <si>
    <t xml:space="preserve">Карась Леонид  Раубичи   </t>
  </si>
  <si>
    <t>Хрущев Сергей Минспорт</t>
  </si>
  <si>
    <t>конного сп</t>
  </si>
  <si>
    <t>Минск, вод в.</t>
  </si>
  <si>
    <t>Минск вод.в</t>
  </si>
  <si>
    <t>Минск, вод в</t>
  </si>
  <si>
    <t xml:space="preserve">Витебская </t>
  </si>
  <si>
    <t>Минск, водн.в</t>
  </si>
  <si>
    <t>Ахременко Евгений, Селивончик Виктор, Царова Карина</t>
  </si>
  <si>
    <t>Денисов Илья</t>
  </si>
  <si>
    <t>Стригун Олег</t>
  </si>
  <si>
    <t>Есленков Владимир</t>
  </si>
  <si>
    <t>Топунов Геннадий</t>
  </si>
  <si>
    <t>Невзоров</t>
  </si>
  <si>
    <t>Волков</t>
  </si>
  <si>
    <t>Юшкевич Светлана</t>
  </si>
  <si>
    <t>Цилинская Наталья</t>
  </si>
  <si>
    <t>Гататулин Алексей</t>
  </si>
  <si>
    <t>Исаченко Кристина</t>
  </si>
  <si>
    <t>Топунов Геннадий, Ворон П</t>
  </si>
  <si>
    <t>Калтович Андрей, Смоленский Сергей</t>
  </si>
  <si>
    <t>Мамедов Олег</t>
  </si>
  <si>
    <t>Прилепа Павел</t>
  </si>
  <si>
    <t>Сакович Валерий</t>
  </si>
  <si>
    <t>Борткевич Михаил</t>
  </si>
  <si>
    <t>Зеликов Виктор</t>
  </si>
  <si>
    <t>Потапов Александр</t>
  </si>
  <si>
    <t>Бунякина Анна</t>
  </si>
  <si>
    <t>Яковлева Екатерина</t>
  </si>
  <si>
    <t>Гл судья</t>
  </si>
  <si>
    <t>Горечко Макар</t>
  </si>
  <si>
    <t>Выготский Иван</t>
  </si>
  <si>
    <t>Бортник Максим</t>
  </si>
  <si>
    <t>Карпович Кирилл</t>
  </si>
  <si>
    <t>Сасимович Евгений</t>
  </si>
  <si>
    <t>Горячко Макар</t>
  </si>
  <si>
    <t>Давидович Виктория</t>
  </si>
  <si>
    <t>Азаренко Алеся</t>
  </si>
  <si>
    <t>ОРИЕНТИРОВАНИЕ</t>
  </si>
  <si>
    <t>ТЕХНИКА ПЕШЕХОДНОГО ТУРИЗМА</t>
  </si>
  <si>
    <t>"ЗАБЕГ ОТВАЖНЫХ"</t>
  </si>
  <si>
    <t>РЕГАТА НА БАЙДАРКАХ</t>
  </si>
  <si>
    <t>ТЕХНИКА ВЕЛОСИПЕДНОГО ТУРИЗМА</t>
  </si>
  <si>
    <t>Бычковских Олег</t>
  </si>
  <si>
    <t>Радкевич Светлана</t>
  </si>
  <si>
    <t>Трусов Александр</t>
  </si>
  <si>
    <t>Трусова Татьяна</t>
  </si>
  <si>
    <t>Карпинский Александр</t>
  </si>
  <si>
    <t>Шляхто Владлена</t>
  </si>
  <si>
    <t>Волков Сергей</t>
  </si>
  <si>
    <t>Печерин Дмитрий</t>
  </si>
  <si>
    <t>Шевченко Вадим</t>
  </si>
  <si>
    <t>Гребные в.</t>
  </si>
  <si>
    <t>Бабарыкин Захар</t>
  </si>
  <si>
    <t>Борткевич М</t>
  </si>
  <si>
    <t>Новашинская О</t>
  </si>
  <si>
    <t>Бурцев Эрик</t>
  </si>
  <si>
    <t>Свиркова Надежда</t>
  </si>
  <si>
    <t>Шилкин Дмитрий</t>
  </si>
  <si>
    <t>Гомель</t>
  </si>
  <si>
    <t>Каешко Павел</t>
  </si>
  <si>
    <t>Литовкин Николай</t>
  </si>
  <si>
    <t>Патейчук Ольга</t>
  </si>
  <si>
    <t>Дробот Максим</t>
  </si>
  <si>
    <t>Комар Алексей</t>
  </si>
  <si>
    <t>Гонав Сергей</t>
  </si>
  <si>
    <t>Ермакович Андрей</t>
  </si>
  <si>
    <t>Лукашевич Александр</t>
  </si>
  <si>
    <t>Мельников Глеб</t>
  </si>
  <si>
    <t>Купраш Вероника</t>
  </si>
  <si>
    <t>Могилев</t>
  </si>
  <si>
    <t>Бегляков Александр</t>
  </si>
  <si>
    <t>Саксонов Александр</t>
  </si>
  <si>
    <t>Ледовые , вело в</t>
  </si>
  <si>
    <t>Пацкевич Владислав</t>
  </si>
  <si>
    <t>Осипов Дмитрий</t>
  </si>
  <si>
    <t>Бересневич Андрей</t>
  </si>
  <si>
    <t>Пискун Тамара</t>
  </si>
  <si>
    <t>Самохвал Петр</t>
  </si>
  <si>
    <t>Бирштонас Ирина</t>
  </si>
  <si>
    <t>Старовойтов Анатолий</t>
  </si>
  <si>
    <t>Чубчик Вячеслав</t>
  </si>
  <si>
    <t>Вязьменов Павел</t>
  </si>
  <si>
    <t>Телепун Дарья</t>
  </si>
  <si>
    <t>Степанова Елена</t>
  </si>
  <si>
    <t>Параолимп и деф</t>
  </si>
  <si>
    <t>Честяков Ростислав</t>
  </si>
  <si>
    <t>Усиков Александр</t>
  </si>
  <si>
    <t>Загорулько Роман</t>
  </si>
  <si>
    <t>Шевчук Юлия</t>
  </si>
  <si>
    <t>Смургович Юрий</t>
  </si>
  <si>
    <t>Кунцевич Денис</t>
  </si>
  <si>
    <t>Александрович Алеся</t>
  </si>
  <si>
    <t>Минск, водные в</t>
  </si>
  <si>
    <t>Химорода Вячеслав</t>
  </si>
  <si>
    <t>Скребатович Максим</t>
  </si>
  <si>
    <t>Завадская Ольга</t>
  </si>
  <si>
    <t>Лобец Антон</t>
  </si>
  <si>
    <t>Шишко Андрей</t>
  </si>
  <si>
    <t>Шишко Валентина</t>
  </si>
  <si>
    <t>Лазовская Татьяна</t>
  </si>
  <si>
    <t>Яминкова Марина</t>
  </si>
  <si>
    <t>Баньковская Елизавета</t>
  </si>
  <si>
    <t>Сечкова Анастасия</t>
  </si>
  <si>
    <t>Бельская Галина</t>
  </si>
  <si>
    <t>Мурашко Евгений</t>
  </si>
  <si>
    <t>Кондратьева Татьяна</t>
  </si>
  <si>
    <t>УСИТ Могилевской области</t>
  </si>
  <si>
    <t>ПРИВЕТСТВИЕ КОМАНД</t>
  </si>
  <si>
    <t>РЦОП по Л/А</t>
  </si>
  <si>
    <t>Гоман Николай, Митрофанов Владимир</t>
  </si>
  <si>
    <t>Федосов Виктор, Бодель Андрей</t>
  </si>
  <si>
    <t>РЦОП по конному спорту</t>
  </si>
  <si>
    <t>Ивановский Александр, Шаталов Дмитрий</t>
  </si>
  <si>
    <t>Фещенко Светлана</t>
  </si>
  <si>
    <t>Жебровская Екатерина</t>
  </si>
  <si>
    <t>Ванюк Наталья</t>
  </si>
  <si>
    <t>Невзоров Алексей</t>
  </si>
  <si>
    <t>РЦОП по гребным в</t>
  </si>
  <si>
    <t>Борисенков Сергей</t>
  </si>
  <si>
    <t>Гродненск</t>
  </si>
  <si>
    <t>Гавлас Виктор</t>
  </si>
  <si>
    <t>1</t>
  </si>
  <si>
    <t>2</t>
  </si>
  <si>
    <t>3</t>
  </si>
  <si>
    <t>4</t>
  </si>
  <si>
    <t>5</t>
  </si>
  <si>
    <t xml:space="preserve"> г.Минска, водных видов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</si>
</sst>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[Red]\-#,##0&quot;р.&quot;"/>
    <numFmt numFmtId="165" formatCode="0.0"/>
    <numFmt numFmtId="166" formatCode="mm:ss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z val="15"/>
      <name val="Arial Cyr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i/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25" fillId="0" borderId="0"/>
  </cellStyleXfs>
  <cellXfs count="338">
    <xf numFmtId="0" fontId="0" fillId="0" borderId="0" xfId="0"/>
    <xf numFmtId="0" fontId="8" fillId="0" borderId="0" xfId="2"/>
    <xf numFmtId="0" fontId="5" fillId="0" borderId="0" xfId="0" applyFont="1" applyAlignment="1">
      <alignment vertical="center" wrapText="1"/>
    </xf>
    <xf numFmtId="0" fontId="12" fillId="0" borderId="0" xfId="2" applyFont="1" applyAlignment="1">
      <alignment horizontal="center"/>
    </xf>
    <xf numFmtId="0" fontId="8" fillId="0" borderId="0" xfId="2" applyFill="1"/>
    <xf numFmtId="0" fontId="12" fillId="0" borderId="0" xfId="2" applyFont="1" applyAlignment="1">
      <alignment horizontal="center" wrapText="1"/>
    </xf>
    <xf numFmtId="0" fontId="12" fillId="0" borderId="0" xfId="2" applyFont="1" applyBorder="1" applyAlignment="1"/>
    <xf numFmtId="0" fontId="12" fillId="0" borderId="0" xfId="2" applyFont="1" applyBorder="1" applyAlignment="1">
      <alignment horizontal="center"/>
    </xf>
    <xf numFmtId="0" fontId="8" fillId="0" borderId="0" xfId="2" applyAlignment="1">
      <alignment horizont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vertical="center"/>
    </xf>
    <xf numFmtId="47" fontId="8" fillId="0" borderId="0" xfId="2" applyNumberFormat="1" applyFill="1"/>
    <xf numFmtId="47" fontId="10" fillId="0" borderId="5" xfId="2" applyNumberFormat="1" applyFont="1" applyFill="1" applyBorder="1" applyAlignment="1">
      <alignment horizontal="center" vertical="center"/>
    </xf>
    <xf numFmtId="0" fontId="8" fillId="0" borderId="0" xfId="2" applyFill="1" applyAlignment="1">
      <alignment horizontal="center"/>
    </xf>
    <xf numFmtId="0" fontId="8" fillId="0" borderId="0" xfId="2" applyNumberFormat="1" applyFill="1"/>
    <xf numFmtId="0" fontId="8" fillId="0" borderId="0" xfId="2" applyFill="1" applyAlignment="1">
      <alignment horizontal="center" vertical="center"/>
    </xf>
    <xf numFmtId="164" fontId="8" fillId="0" borderId="0" xfId="2" applyNumberFormat="1" applyFill="1" applyAlignment="1">
      <alignment horizontal="center"/>
    </xf>
    <xf numFmtId="0" fontId="8" fillId="4" borderId="0" xfId="2" applyFill="1"/>
    <xf numFmtId="0" fontId="8" fillId="0" borderId="0" xfId="2" applyNumberFormat="1"/>
    <xf numFmtId="0" fontId="8" fillId="0" borderId="0" xfId="2" applyFill="1" applyAlignment="1">
      <alignment horizontal="left"/>
    </xf>
    <xf numFmtId="0" fontId="8" fillId="3" borderId="0" xfId="2" applyFill="1"/>
    <xf numFmtId="164" fontId="8" fillId="0" borderId="0" xfId="2" applyNumberFormat="1" applyFill="1" applyAlignment="1">
      <alignment horizontal="left"/>
    </xf>
    <xf numFmtId="0" fontId="8" fillId="2" borderId="0" xfId="2" applyFill="1"/>
    <xf numFmtId="0" fontId="17" fillId="0" borderId="0" xfId="2" applyFont="1" applyFill="1" applyAlignment="1">
      <alignment horizontal="left"/>
    </xf>
    <xf numFmtId="0" fontId="17" fillId="0" borderId="0" xfId="2" applyFont="1" applyFill="1" applyAlignment="1">
      <alignment horizontal="center"/>
    </xf>
    <xf numFmtId="0" fontId="17" fillId="0" borderId="0" xfId="2" applyFont="1" applyFill="1"/>
    <xf numFmtId="0" fontId="17" fillId="5" borderId="0" xfId="2" applyFont="1" applyFill="1"/>
    <xf numFmtId="0" fontId="17" fillId="3" borderId="0" xfId="2" applyFont="1" applyFill="1"/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2" fontId="10" fillId="0" borderId="0" xfId="2" applyNumberFormat="1" applyFont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0" fontId="10" fillId="0" borderId="0" xfId="2" applyFont="1" applyAlignment="1"/>
    <xf numFmtId="0" fontId="10" fillId="0" borderId="0" xfId="2" applyFont="1" applyFill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Fill="1"/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12" fillId="0" borderId="0" xfId="2" applyFont="1"/>
    <xf numFmtId="47" fontId="8" fillId="0" borderId="0" xfId="2" applyNumberFormat="1"/>
    <xf numFmtId="46" fontId="8" fillId="0" borderId="0" xfId="2" applyNumberFormat="1" applyAlignment="1">
      <alignment horizontal="center"/>
    </xf>
    <xf numFmtId="165" fontId="8" fillId="0" borderId="0" xfId="2" applyNumberFormat="1" applyAlignment="1">
      <alignment horizontal="center"/>
    </xf>
    <xf numFmtId="0" fontId="8" fillId="0" borderId="5" xfId="2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0" xfId="2" applyAlignment="1">
      <alignment horizontal="center" vertical="center"/>
    </xf>
    <xf numFmtId="0" fontId="13" fillId="0" borderId="0" xfId="2" applyFont="1" applyAlignment="1">
      <alignment wrapText="1"/>
    </xf>
    <xf numFmtId="0" fontId="20" fillId="0" borderId="0" xfId="2" applyFont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2" fontId="10" fillId="0" borderId="0" xfId="2" applyNumberFormat="1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>
      <alignment horizontal="center" vertical="center"/>
    </xf>
    <xf numFmtId="46" fontId="12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166" fontId="12" fillId="0" borderId="0" xfId="2" applyNumberFormat="1" applyFont="1" applyFill="1" applyBorder="1" applyAlignment="1">
      <alignment horizontal="center"/>
    </xf>
    <xf numFmtId="46" fontId="8" fillId="0" borderId="0" xfId="2" applyNumberFormat="1" applyFill="1" applyBorder="1" applyAlignment="1">
      <alignment horizontal="center"/>
    </xf>
    <xf numFmtId="0" fontId="8" fillId="0" borderId="0" xfId="2" applyFill="1" applyBorder="1" applyAlignment="1">
      <alignment horizontal="center"/>
    </xf>
    <xf numFmtId="21" fontId="12" fillId="0" borderId="0" xfId="2" applyNumberFormat="1" applyFont="1" applyFill="1" applyBorder="1" applyAlignment="1">
      <alignment horizontal="center"/>
    </xf>
    <xf numFmtId="0" fontId="8" fillId="0" borderId="0" xfId="2" applyFill="1" applyBorder="1"/>
    <xf numFmtId="0" fontId="10" fillId="0" borderId="0" xfId="2" applyFont="1" applyFill="1" applyBorder="1"/>
    <xf numFmtId="46" fontId="10" fillId="0" borderId="5" xfId="2" applyNumberFormat="1" applyFont="1" applyFill="1" applyBorder="1" applyAlignment="1">
      <alignment horizontal="center" vertical="center" textRotation="90" wrapText="1"/>
    </xf>
    <xf numFmtId="0" fontId="20" fillId="0" borderId="0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textRotation="90"/>
    </xf>
    <xf numFmtId="0" fontId="12" fillId="0" borderId="0" xfId="2" applyFont="1" applyAlignment="1">
      <alignment horizont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21" fontId="8" fillId="0" borderId="0" xfId="2" applyNumberFormat="1"/>
    <xf numFmtId="0" fontId="8" fillId="0" borderId="0" xfId="2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21" fontId="19" fillId="0" borderId="0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1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10" fillId="0" borderId="3" xfId="2" applyFont="1" applyFill="1" applyBorder="1" applyAlignment="1">
      <alignment horizontal="center" vertical="center" textRotation="90" wrapText="1"/>
    </xf>
    <xf numFmtId="47" fontId="10" fillId="0" borderId="5" xfId="2" applyNumberFormat="1" applyFont="1" applyFill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1" fontId="10" fillId="0" borderId="5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165" fontId="16" fillId="0" borderId="5" xfId="2" applyNumberFormat="1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6" fillId="0" borderId="8" xfId="0" applyFont="1" applyBorder="1" applyAlignment="1">
      <alignment vertical="center" wrapText="1"/>
    </xf>
    <xf numFmtId="0" fontId="23" fillId="0" borderId="0" xfId="2" applyFont="1" applyAlignment="1">
      <alignment wrapText="1"/>
    </xf>
    <xf numFmtId="0" fontId="2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14" fillId="0" borderId="0" xfId="2" applyFont="1" applyAlignment="1">
      <alignment wrapText="1"/>
    </xf>
    <xf numFmtId="164" fontId="8" fillId="0" borderId="0" xfId="2" applyNumberFormat="1" applyFill="1" applyAlignment="1"/>
    <xf numFmtId="0" fontId="10" fillId="0" borderId="3" xfId="2" applyFont="1" applyFill="1" applyBorder="1" applyAlignment="1">
      <alignment horizontal="center" vertical="center" textRotation="90" wrapText="1"/>
    </xf>
    <xf numFmtId="0" fontId="10" fillId="0" borderId="5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textRotation="90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29" fillId="0" borderId="0" xfId="0" applyFont="1"/>
    <xf numFmtId="0" fontId="34" fillId="0" borderId="0" xfId="0" applyFont="1"/>
    <xf numFmtId="0" fontId="5" fillId="0" borderId="0" xfId="0" applyFont="1" applyAlignment="1">
      <alignment vertical="top" wrapText="1"/>
    </xf>
    <xf numFmtId="0" fontId="0" fillId="0" borderId="15" xfId="0" applyBorder="1"/>
    <xf numFmtId="0" fontId="0" fillId="0" borderId="9" xfId="0" applyBorder="1" applyAlignment="1">
      <alignment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0" xfId="0" applyFont="1" applyBorder="1" applyAlignment="1">
      <alignment vertical="top" wrapText="1"/>
    </xf>
    <xf numFmtId="0" fontId="19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21" fillId="0" borderId="5" xfId="2" applyFont="1" applyBorder="1" applyAlignment="1">
      <alignment vertical="center"/>
    </xf>
    <xf numFmtId="0" fontId="8" fillId="0" borderId="5" xfId="2" applyBorder="1" applyAlignment="1">
      <alignment wrapText="1"/>
    </xf>
    <xf numFmtId="1" fontId="24" fillId="0" borderId="5" xfId="2" applyNumberFormat="1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2" fontId="10" fillId="3" borderId="0" xfId="2" applyNumberFormat="1" applyFont="1" applyFill="1" applyBorder="1" applyAlignment="1">
      <alignment horizontal="center" vertical="center"/>
    </xf>
    <xf numFmtId="2" fontId="10" fillId="0" borderId="7" xfId="2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textRotation="90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right" vertical="center"/>
    </xf>
    <xf numFmtId="0" fontId="19" fillId="0" borderId="0" xfId="2" applyFont="1" applyFill="1"/>
    <xf numFmtId="0" fontId="19" fillId="0" borderId="10" xfId="2" applyFont="1" applyFill="1" applyBorder="1"/>
    <xf numFmtId="0" fontId="19" fillId="0" borderId="12" xfId="2" applyFont="1" applyFill="1" applyBorder="1"/>
    <xf numFmtId="0" fontId="19" fillId="0" borderId="11" xfId="2" applyFont="1" applyFill="1" applyBorder="1"/>
    <xf numFmtId="164" fontId="19" fillId="0" borderId="0" xfId="2" applyNumberFormat="1" applyFont="1" applyFill="1" applyAlignment="1"/>
    <xf numFmtId="0" fontId="37" fillId="0" borderId="0" xfId="2" applyFont="1" applyFill="1"/>
    <xf numFmtId="0" fontId="10" fillId="0" borderId="9" xfId="2" applyFont="1" applyFill="1" applyBorder="1"/>
    <xf numFmtId="0" fontId="10" fillId="0" borderId="10" xfId="2" applyFont="1" applyFill="1" applyBorder="1"/>
    <xf numFmtId="0" fontId="10" fillId="0" borderId="13" xfId="2" applyFont="1" applyFill="1" applyBorder="1"/>
    <xf numFmtId="0" fontId="10" fillId="0" borderId="12" xfId="2" applyFont="1" applyFill="1" applyBorder="1"/>
    <xf numFmtId="0" fontId="10" fillId="0" borderId="14" xfId="2" applyFont="1" applyFill="1" applyBorder="1"/>
    <xf numFmtId="0" fontId="10" fillId="0" borderId="11" xfId="2" applyFont="1" applyFill="1" applyBorder="1"/>
    <xf numFmtId="164" fontId="10" fillId="0" borderId="0" xfId="2" applyNumberFormat="1" applyFont="1" applyFill="1" applyAlignment="1"/>
    <xf numFmtId="164" fontId="10" fillId="0" borderId="10" xfId="2" applyNumberFormat="1" applyFont="1" applyFill="1" applyBorder="1" applyAlignment="1"/>
    <xf numFmtId="164" fontId="10" fillId="0" borderId="13" xfId="2" applyNumberFormat="1" applyFont="1" applyFill="1" applyBorder="1" applyAlignment="1"/>
    <xf numFmtId="164" fontId="10" fillId="0" borderId="9" xfId="2" applyNumberFormat="1" applyFont="1" applyFill="1" applyBorder="1" applyAlignment="1"/>
    <xf numFmtId="164" fontId="10" fillId="0" borderId="12" xfId="2" applyNumberFormat="1" applyFont="1" applyFill="1" applyBorder="1" applyAlignment="1"/>
    <xf numFmtId="164" fontId="10" fillId="0" borderId="11" xfId="2" applyNumberFormat="1" applyFont="1" applyFill="1" applyBorder="1" applyAlignment="1"/>
    <xf numFmtId="164" fontId="10" fillId="0" borderId="14" xfId="2" applyNumberFormat="1" applyFont="1" applyFill="1" applyBorder="1" applyAlignment="1"/>
    <xf numFmtId="0" fontId="18" fillId="0" borderId="0" xfId="2" applyFont="1" applyFill="1"/>
    <xf numFmtId="0" fontId="18" fillId="0" borderId="13" xfId="2" applyFont="1" applyFill="1" applyBorder="1"/>
    <xf numFmtId="0" fontId="38" fillId="0" borderId="0" xfId="2" applyFont="1" applyFill="1"/>
    <xf numFmtId="164" fontId="10" fillId="0" borderId="0" xfId="2" applyNumberFormat="1" applyFont="1" applyFill="1" applyBorder="1" applyAlignment="1"/>
    <xf numFmtId="0" fontId="19" fillId="0" borderId="0" xfId="2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textRotation="90" wrapText="1"/>
    </xf>
    <xf numFmtId="0" fontId="14" fillId="0" borderId="0" xfId="2" applyFont="1" applyAlignment="1">
      <alignment horizont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46" fontId="10" fillId="0" borderId="5" xfId="2" applyNumberFormat="1" applyFont="1" applyFill="1" applyBorder="1" applyAlignment="1">
      <alignment horizontal="center" vertical="center" textRotation="90" wrapText="1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center" wrapText="1"/>
    </xf>
    <xf numFmtId="0" fontId="14" fillId="0" borderId="0" xfId="2" applyFont="1" applyAlignment="1">
      <alignment horizontal="center" vertical="center" wrapText="1"/>
    </xf>
    <xf numFmtId="0" fontId="39" fillId="0" borderId="0" xfId="2" applyFont="1" applyFill="1" applyAlignment="1">
      <alignment horizontal="center" vertical="center"/>
    </xf>
    <xf numFmtId="0" fontId="10" fillId="0" borderId="17" xfId="2" applyFont="1" applyFill="1" applyBorder="1"/>
    <xf numFmtId="0" fontId="10" fillId="0" borderId="18" xfId="2" applyFont="1" applyFill="1" applyBorder="1"/>
    <xf numFmtId="0" fontId="8" fillId="0" borderId="0" xfId="2" applyFill="1" applyBorder="1" applyAlignment="1"/>
    <xf numFmtId="0" fontId="9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0" xfId="2" applyFont="1" applyFill="1" applyBorder="1"/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9" fillId="0" borderId="5" xfId="2" applyFont="1" applyBorder="1" applyAlignment="1">
      <alignment horizontal="left" vertical="center" wrapText="1"/>
    </xf>
    <xf numFmtId="0" fontId="19" fillId="0" borderId="5" xfId="2" applyFont="1" applyBorder="1" applyAlignment="1">
      <alignment wrapText="1"/>
    </xf>
    <xf numFmtId="0" fontId="19" fillId="0" borderId="5" xfId="2" applyFont="1" applyFill="1" applyBorder="1" applyAlignment="1">
      <alignment wrapText="1"/>
    </xf>
    <xf numFmtId="0" fontId="11" fillId="0" borderId="5" xfId="2" applyFont="1" applyFill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9" fillId="0" borderId="4" xfId="2" applyFont="1" applyFill="1" applyBorder="1" applyAlignment="1">
      <alignment wrapText="1"/>
    </xf>
    <xf numFmtId="0" fontId="36" fillId="0" borderId="7" xfId="0" applyFont="1" applyFill="1" applyBorder="1" applyAlignment="1">
      <alignment horizontal="left" vertical="center" wrapText="1"/>
    </xf>
    <xf numFmtId="21" fontId="19" fillId="0" borderId="5" xfId="2" applyNumberFormat="1" applyFont="1" applyFill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38" fillId="0" borderId="5" xfId="2" applyNumberFormat="1" applyFont="1" applyFill="1" applyBorder="1" applyAlignment="1">
      <alignment horizontal="center" vertical="center"/>
    </xf>
    <xf numFmtId="0" fontId="11" fillId="0" borderId="5" xfId="2" applyFont="1" applyBorder="1" applyAlignment="1">
      <alignment vertical="center" wrapText="1"/>
    </xf>
    <xf numFmtId="165" fontId="0" fillId="0" borderId="8" xfId="0" applyNumberForma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3" fillId="0" borderId="0" xfId="2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40" fillId="0" borderId="0" xfId="0" applyFont="1" applyBorder="1"/>
    <xf numFmtId="0" fontId="19" fillId="0" borderId="0" xfId="2" applyFont="1" applyAlignment="1">
      <alignment wrapText="1"/>
    </xf>
    <xf numFmtId="0" fontId="13" fillId="0" borderId="0" xfId="2" applyFont="1" applyAlignment="1">
      <alignment horizontal="center" wrapText="1"/>
    </xf>
    <xf numFmtId="0" fontId="10" fillId="0" borderId="5" xfId="2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9" fillId="0" borderId="0" xfId="2" applyFont="1" applyFill="1" applyBorder="1" applyAlignment="1">
      <alignment horizontal="center" vertical="center"/>
    </xf>
    <xf numFmtId="0" fontId="22" fillId="0" borderId="0" xfId="2" applyFont="1" applyFill="1" applyBorder="1"/>
    <xf numFmtId="164" fontId="19" fillId="0" borderId="0" xfId="2" applyNumberFormat="1" applyFont="1" applyFill="1" applyBorder="1" applyAlignment="1"/>
    <xf numFmtId="164" fontId="8" fillId="0" borderId="0" xfId="2" applyNumberFormat="1" applyFill="1" applyBorder="1" applyAlignment="1"/>
    <xf numFmtId="0" fontId="19" fillId="0" borderId="0" xfId="2" applyFont="1" applyFill="1" applyBorder="1" applyAlignment="1">
      <alignment horizontal="center" vertical="center"/>
    </xf>
    <xf numFmtId="0" fontId="43" fillId="0" borderId="0" xfId="0" applyFont="1" applyAlignment="1">
      <alignment vertical="top" wrapText="1"/>
    </xf>
    <xf numFmtId="0" fontId="43" fillId="0" borderId="0" xfId="0" applyFont="1" applyBorder="1" applyAlignment="1">
      <alignment vertical="top" wrapText="1"/>
    </xf>
    <xf numFmtId="0" fontId="45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/>
    </xf>
    <xf numFmtId="49" fontId="24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0" fillId="0" borderId="5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46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center"/>
    </xf>
    <xf numFmtId="166" fontId="38" fillId="0" borderId="0" xfId="2" applyNumberFormat="1" applyFont="1" applyFill="1" applyBorder="1" applyAlignment="1">
      <alignment horizontal="center" vertical="center"/>
    </xf>
    <xf numFmtId="1" fontId="24" fillId="0" borderId="5" xfId="2" applyNumberFormat="1" applyFont="1" applyBorder="1" applyAlignment="1">
      <alignment horizontal="center" vertical="center"/>
    </xf>
    <xf numFmtId="0" fontId="10" fillId="0" borderId="5" xfId="2" applyFont="1" applyFill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0" xfId="0" applyFont="1"/>
    <xf numFmtId="0" fontId="47" fillId="0" borderId="0" xfId="0" applyFont="1" applyAlignment="1">
      <alignment horizontal="left" vertical="center"/>
    </xf>
    <xf numFmtId="0" fontId="10" fillId="0" borderId="12" xfId="2" applyFont="1" applyFill="1" applyBorder="1" applyAlignment="1">
      <alignment horizontal="right" vertical="center"/>
    </xf>
    <xf numFmtId="0" fontId="10" fillId="0" borderId="14" xfId="2" applyFont="1" applyFill="1" applyBorder="1" applyAlignment="1">
      <alignment horizontal="right" vertical="center"/>
    </xf>
    <xf numFmtId="0" fontId="10" fillId="0" borderId="9" xfId="2" applyFont="1" applyFill="1" applyBorder="1" applyAlignment="1">
      <alignment horizontal="right" vertical="center"/>
    </xf>
    <xf numFmtId="164" fontId="10" fillId="0" borderId="12" xfId="2" applyNumberFormat="1" applyFont="1" applyFill="1" applyBorder="1" applyAlignment="1">
      <alignment horizontal="right" vertical="center"/>
    </xf>
    <xf numFmtId="164" fontId="10" fillId="0" borderId="14" xfId="2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horizontal="left" vertical="center"/>
    </xf>
    <xf numFmtId="0" fontId="23" fillId="0" borderId="0" xfId="2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6" fillId="0" borderId="8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2" fontId="10" fillId="0" borderId="5" xfId="2" applyNumberFormat="1" applyFont="1" applyFill="1" applyBorder="1" applyAlignment="1">
      <alignment horizontal="center" vertical="center"/>
    </xf>
    <xf numFmtId="166" fontId="10" fillId="3" borderId="5" xfId="2" applyNumberFormat="1" applyFont="1" applyFill="1" applyBorder="1" applyAlignment="1">
      <alignment horizontal="center" vertical="center"/>
    </xf>
    <xf numFmtId="166" fontId="10" fillId="0" borderId="5" xfId="2" applyNumberFormat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textRotation="90" wrapText="1"/>
    </xf>
    <xf numFmtId="0" fontId="19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46" fontId="10" fillId="0" borderId="5" xfId="2" applyNumberFormat="1" applyFont="1" applyFill="1" applyBorder="1" applyAlignment="1">
      <alignment horizontal="center" vertical="center" textRotation="90" wrapText="1"/>
    </xf>
    <xf numFmtId="47" fontId="10" fillId="3" borderId="5" xfId="2" applyNumberFormat="1" applyFont="1" applyFill="1" applyBorder="1" applyAlignment="1">
      <alignment horizontal="center" vertical="center"/>
    </xf>
    <xf numFmtId="0" fontId="48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wrapText="1"/>
    </xf>
    <xf numFmtId="0" fontId="13" fillId="0" borderId="0" xfId="2" applyFont="1" applyFill="1" applyAlignment="1">
      <alignment horizontal="left" vertical="center" wrapText="1"/>
    </xf>
    <xf numFmtId="0" fontId="20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wrapText="1"/>
    </xf>
    <xf numFmtId="0" fontId="2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/>
    <xf numFmtId="0" fontId="20" fillId="0" borderId="0" xfId="2" applyFont="1" applyFill="1" applyBorder="1" applyAlignment="1">
      <alignment horizontal="left" vertical="center"/>
    </xf>
    <xf numFmtId="0" fontId="22" fillId="0" borderId="5" xfId="2" applyFont="1" applyFill="1" applyBorder="1" applyAlignment="1">
      <alignment horizontal="center" vertical="center"/>
    </xf>
    <xf numFmtId="0" fontId="8" fillId="0" borderId="5" xfId="2" applyFill="1" applyBorder="1" applyAlignment="1">
      <alignment horizontal="center"/>
    </xf>
    <xf numFmtId="0" fontId="49" fillId="0" borderId="8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1" fillId="0" borderId="8" xfId="0" applyFont="1" applyBorder="1" applyAlignment="1">
      <alignment horizontal="center" vertical="center"/>
    </xf>
    <xf numFmtId="0" fontId="0" fillId="0" borderId="8" xfId="0" applyFill="1" applyBorder="1"/>
    <xf numFmtId="0" fontId="6" fillId="0" borderId="8" xfId="0" applyFont="1" applyFill="1" applyBorder="1" applyAlignment="1">
      <alignment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textRotation="90" wrapText="1"/>
    </xf>
    <xf numFmtId="0" fontId="9" fillId="0" borderId="5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2" applyFont="1" applyAlignment="1">
      <alignment horizontal="right" vertical="center" wrapText="1"/>
    </xf>
    <xf numFmtId="0" fontId="14" fillId="0" borderId="0" xfId="2" applyFont="1" applyAlignment="1">
      <alignment horizontal="center" wrapText="1"/>
    </xf>
    <xf numFmtId="0" fontId="22" fillId="0" borderId="5" xfId="2" applyFont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47" fontId="11" fillId="0" borderId="5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textRotation="90"/>
    </xf>
    <xf numFmtId="0" fontId="22" fillId="0" borderId="1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2" applyFont="1" applyFill="1" applyAlignment="1">
      <alignment horizontal="right" vertical="center" wrapText="1"/>
    </xf>
    <xf numFmtId="0" fontId="14" fillId="0" borderId="0" xfId="2" applyFont="1" applyFill="1" applyAlignment="1">
      <alignment horizontal="center" wrapText="1"/>
    </xf>
    <xf numFmtId="0" fontId="22" fillId="0" borderId="5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0" fillId="0" borderId="2" xfId="2" applyFont="1" applyFill="1" applyBorder="1" applyAlignment="1">
      <alignment horizontal="center" vertical="center" textRotation="90" wrapText="1"/>
    </xf>
    <xf numFmtId="0" fontId="10" fillId="0" borderId="3" xfId="2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textRotation="90" wrapText="1"/>
    </xf>
    <xf numFmtId="0" fontId="23" fillId="0" borderId="0" xfId="2" applyFont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0" fontId="13" fillId="0" borderId="0" xfId="2" applyFont="1" applyAlignment="1">
      <alignment horizontal="center" wrapText="1"/>
    </xf>
    <xf numFmtId="46" fontId="10" fillId="0" borderId="5" xfId="2" applyNumberFormat="1" applyFont="1" applyFill="1" applyBorder="1" applyAlignment="1">
      <alignment horizontal="center" vertical="center" textRotation="90" wrapText="1"/>
    </xf>
    <xf numFmtId="0" fontId="23" fillId="0" borderId="0" xfId="2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3" xfId="5"/>
    <cellStyle name="Обычный 4" xfId="1"/>
    <cellStyle name="Обычный 4 2" xfId="3"/>
    <cellStyle name="Обычный 4 3" xfId="4"/>
    <cellStyle name="Обычный 5" xfId="6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ResultList_0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K81"/>
  <sheetViews>
    <sheetView view="pageLayout" topLeftCell="A49" zoomScaleSheetLayoutView="106" workbookViewId="0">
      <selection activeCell="G82" sqref="G82"/>
    </sheetView>
  </sheetViews>
  <sheetFormatPr defaultColWidth="13" defaultRowHeight="15.75" x14ac:dyDescent="0.2"/>
  <cols>
    <col min="1" max="1" width="4.42578125" style="72" customWidth="1"/>
    <col min="2" max="2" width="8.28515625" style="49" customWidth="1"/>
    <col min="3" max="3" width="32.140625" style="1" customWidth="1"/>
    <col min="4" max="4" width="23.42578125" style="64" customWidth="1"/>
    <col min="5" max="5" width="10.42578125" style="39" customWidth="1"/>
    <col min="6" max="6" width="5.85546875" style="40" customWidth="1"/>
    <col min="7" max="7" width="6.140625" style="40" customWidth="1"/>
    <col min="8" max="8" width="5" style="40" customWidth="1"/>
    <col min="9" max="9" width="6.42578125" style="40" customWidth="1"/>
    <col min="10" max="14" width="5.42578125" style="8" customWidth="1"/>
    <col min="15" max="15" width="5.28515625" style="8" customWidth="1"/>
    <col min="16" max="16" width="5.42578125" style="41" customWidth="1"/>
    <col min="17" max="17" width="9" style="3" customWidth="1"/>
    <col min="18" max="18" width="7.7109375" style="8" hidden="1" customWidth="1"/>
    <col min="19" max="19" width="9.140625" style="8" hidden="1" customWidth="1"/>
    <col min="20" max="20" width="5.28515625" style="8" customWidth="1"/>
    <col min="21" max="21" width="9.5703125" style="1" customWidth="1"/>
    <col min="22" max="22" width="8" style="1" customWidth="1"/>
    <col min="23" max="23" width="12.7109375" style="1" customWidth="1"/>
    <col min="24" max="24" width="24.7109375" style="1" customWidth="1"/>
    <col min="25" max="25" width="20.42578125" style="1" customWidth="1"/>
    <col min="26" max="28" width="13.140625" style="1" customWidth="1"/>
    <col min="29" max="29" width="13" style="4" customWidth="1"/>
    <col min="30" max="30" width="29.42578125" style="4" customWidth="1"/>
    <col min="31" max="51" width="13" style="4" customWidth="1"/>
    <col min="52" max="259" width="13" style="1" customWidth="1"/>
    <col min="260" max="260" width="4.5703125" style="1" customWidth="1"/>
    <col min="261" max="261" width="23.5703125" style="1" customWidth="1"/>
    <col min="262" max="262" width="30.28515625" style="1" customWidth="1"/>
    <col min="263" max="263" width="10.42578125" style="1" customWidth="1"/>
    <col min="264" max="264" width="6.7109375" style="1" customWidth="1"/>
    <col min="265" max="265" width="6.140625" style="1" customWidth="1"/>
    <col min="266" max="266" width="5" style="1" customWidth="1"/>
    <col min="267" max="267" width="6.42578125" style="1" customWidth="1"/>
    <col min="268" max="270" width="5.42578125" style="1" customWidth="1"/>
    <col min="271" max="271" width="5.28515625" style="1" customWidth="1"/>
    <col min="272" max="272" width="5.42578125" style="1" customWidth="1"/>
    <col min="273" max="273" width="5.7109375" style="1" customWidth="1"/>
    <col min="274" max="274" width="9.42578125" style="1" customWidth="1"/>
    <col min="275" max="275" width="10.140625" style="1" customWidth="1"/>
    <col min="276" max="276" width="9.140625" style="1" customWidth="1"/>
    <col min="277" max="277" width="9.5703125" style="1" customWidth="1"/>
    <col min="278" max="278" width="5.28515625" style="1" customWidth="1"/>
    <col min="279" max="279" width="5.140625" style="1" customWidth="1"/>
    <col min="280" max="280" width="7.42578125" style="1" customWidth="1"/>
    <col min="281" max="281" width="8.5703125" style="1" customWidth="1"/>
    <col min="282" max="284" width="13.140625" style="1" customWidth="1"/>
    <col min="285" max="285" width="13" style="1" customWidth="1"/>
    <col min="286" max="286" width="29.42578125" style="1" customWidth="1"/>
    <col min="287" max="349" width="13" style="1" customWidth="1"/>
    <col min="350" max="16384" width="13" style="1"/>
  </cols>
  <sheetData>
    <row r="1" spans="1:51" ht="19.899999999999999" customHeight="1" x14ac:dyDescent="0.2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2"/>
      <c r="S1" s="2"/>
      <c r="T1" s="3"/>
    </row>
    <row r="2" spans="1:51" ht="34.9" customHeight="1" x14ac:dyDescent="0.2">
      <c r="B2" s="48"/>
      <c r="C2" s="89" t="s">
        <v>36</v>
      </c>
      <c r="D2" s="48"/>
      <c r="E2" s="48"/>
      <c r="F2" s="48"/>
      <c r="G2" s="48"/>
      <c r="H2" s="48"/>
      <c r="I2" s="304" t="s">
        <v>37</v>
      </c>
      <c r="J2" s="304"/>
      <c r="K2" s="304"/>
      <c r="L2" s="304"/>
      <c r="M2" s="304"/>
      <c r="N2" s="304"/>
      <c r="O2" s="304"/>
      <c r="P2" s="304"/>
      <c r="Q2" s="304"/>
      <c r="R2" s="304"/>
      <c r="S2" s="48"/>
      <c r="T2" s="48"/>
    </row>
    <row r="3" spans="1:51" ht="25.9" customHeight="1" x14ac:dyDescent="0.25">
      <c r="C3" s="68"/>
      <c r="D3" s="305" t="s">
        <v>493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68"/>
      <c r="R3" s="68"/>
      <c r="S3" s="68"/>
      <c r="T3" s="68"/>
    </row>
    <row r="4" spans="1:51" ht="16.149999999999999" customHeight="1" x14ac:dyDescent="0.2">
      <c r="B4" s="50"/>
      <c r="C4" s="6"/>
      <c r="D4" s="63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51" ht="28.35" customHeight="1" x14ac:dyDescent="0.2">
      <c r="A5" s="306"/>
      <c r="B5" s="307" t="s">
        <v>53</v>
      </c>
      <c r="C5" s="309" t="s">
        <v>5</v>
      </c>
      <c r="D5" s="310" t="s">
        <v>0</v>
      </c>
      <c r="E5" s="312" t="s">
        <v>34</v>
      </c>
      <c r="F5" s="313" t="s">
        <v>28</v>
      </c>
      <c r="G5" s="313"/>
      <c r="H5" s="313"/>
      <c r="I5" s="313"/>
      <c r="J5" s="313"/>
      <c r="K5" s="313"/>
      <c r="L5" s="313"/>
      <c r="M5" s="313"/>
      <c r="N5" s="313"/>
      <c r="O5" s="313"/>
      <c r="P5" s="91" t="s">
        <v>27</v>
      </c>
      <c r="Q5" s="302" t="s">
        <v>33</v>
      </c>
      <c r="R5" s="314" t="s">
        <v>1</v>
      </c>
      <c r="S5" s="301" t="s">
        <v>3</v>
      </c>
      <c r="T5" s="302"/>
      <c r="U5" s="9" t="s">
        <v>14</v>
      </c>
      <c r="V5" s="10" t="s">
        <v>15</v>
      </c>
      <c r="W5" s="4"/>
      <c r="X5" s="4"/>
      <c r="Y5" s="4"/>
      <c r="Z5" s="4" t="e">
        <f>MAX($S$8:$S$55)*1.3</f>
        <v>#REF!</v>
      </c>
      <c r="AA5" s="11">
        <f>MIN(AA8:AA56)</f>
        <v>5.6712962962962967E-4</v>
      </c>
      <c r="AB5" s="12"/>
    </row>
    <row r="6" spans="1:51" ht="28.35" customHeight="1" x14ac:dyDescent="0.2">
      <c r="A6" s="306"/>
      <c r="B6" s="308"/>
      <c r="C6" s="309"/>
      <c r="D6" s="311"/>
      <c r="E6" s="312"/>
      <c r="F6" s="92">
        <v>1</v>
      </c>
      <c r="G6" s="92">
        <v>2</v>
      </c>
      <c r="H6" s="92">
        <v>3</v>
      </c>
      <c r="I6" s="92">
        <v>4</v>
      </c>
      <c r="J6" s="92">
        <v>5</v>
      </c>
      <c r="K6" s="92">
        <v>6</v>
      </c>
      <c r="L6" s="92">
        <v>7</v>
      </c>
      <c r="M6" s="92">
        <v>8</v>
      </c>
      <c r="N6" s="92">
        <v>9</v>
      </c>
      <c r="O6" s="92">
        <v>10</v>
      </c>
      <c r="P6" s="93" t="s">
        <v>16</v>
      </c>
      <c r="Q6" s="302"/>
      <c r="R6" s="314"/>
      <c r="S6" s="301"/>
      <c r="T6" s="302"/>
      <c r="U6" s="13"/>
      <c r="V6" s="4"/>
      <c r="W6" s="4" t="s">
        <v>17</v>
      </c>
      <c r="X6" s="4" t="s">
        <v>18</v>
      </c>
      <c r="Y6" s="4" t="s">
        <v>19</v>
      </c>
      <c r="Z6" s="4" t="s">
        <v>20</v>
      </c>
      <c r="AA6" s="4" t="s">
        <v>21</v>
      </c>
      <c r="AB6" s="4" t="s">
        <v>22</v>
      </c>
    </row>
    <row r="7" spans="1:51" ht="28.35" customHeight="1" x14ac:dyDescent="0.2">
      <c r="A7" s="87"/>
      <c r="B7" s="94"/>
      <c r="C7" s="70"/>
      <c r="D7" s="95"/>
      <c r="E7" s="86"/>
      <c r="F7" s="62"/>
      <c r="G7" s="62"/>
      <c r="H7" s="62"/>
      <c r="I7" s="62"/>
      <c r="J7" s="62"/>
      <c r="K7" s="62"/>
      <c r="L7" s="62"/>
      <c r="M7" s="62"/>
      <c r="N7" s="62"/>
      <c r="O7" s="42"/>
      <c r="P7" s="93"/>
      <c r="Q7" s="70"/>
      <c r="R7" s="67"/>
      <c r="S7" s="96"/>
      <c r="T7" s="96"/>
      <c r="U7" s="13"/>
      <c r="V7" s="4"/>
      <c r="W7" s="4"/>
      <c r="X7" s="4"/>
      <c r="Y7" s="4"/>
      <c r="Z7" s="4"/>
      <c r="AA7" s="4"/>
      <c r="AB7" s="4"/>
    </row>
    <row r="8" spans="1:51" s="17" customFormat="1" ht="28.35" customHeight="1" x14ac:dyDescent="0.2">
      <c r="A8" s="298"/>
      <c r="B8" s="277">
        <f>Q8+Q9+Q10</f>
        <v>1.2430555555555556E-2</v>
      </c>
      <c r="C8" s="269" t="s">
        <v>150</v>
      </c>
      <c r="D8" s="97" t="s">
        <v>231</v>
      </c>
      <c r="E8" s="272">
        <v>9.5555555555555541E-4</v>
      </c>
      <c r="F8" s="221">
        <v>65</v>
      </c>
      <c r="G8" s="221">
        <v>60</v>
      </c>
      <c r="H8" s="221">
        <v>80</v>
      </c>
      <c r="I8" s="221">
        <v>10</v>
      </c>
      <c r="J8" s="221"/>
      <c r="K8" s="221">
        <v>30</v>
      </c>
      <c r="L8" s="221">
        <v>30</v>
      </c>
      <c r="M8" s="221"/>
      <c r="N8" s="221"/>
      <c r="O8" s="221"/>
      <c r="P8" s="221">
        <f t="shared" ref="P8:P39" si="0">SUM(F8:O8)</f>
        <v>275</v>
      </c>
      <c r="Q8" s="86">
        <f t="shared" ref="Q8:Q71" si="1">Z8/86400</f>
        <v>4.1435185185185186E-3</v>
      </c>
      <c r="R8" s="88" t="e">
        <f>IF(S8="в\к","в\к",RANK(S8,$S$8:$S$28,1))</f>
        <v>#REF!</v>
      </c>
      <c r="S8" s="270">
        <f>IF(V8="",AB8/MIN($AB$8:$AB$28)*100,"в\к")</f>
        <v>730.61224489795916</v>
      </c>
      <c r="T8" s="221"/>
      <c r="U8" s="14"/>
      <c r="V8" s="4"/>
      <c r="W8" s="4">
        <f t="shared" ref="W8:W71" si="2">MINUTE(E8)</f>
        <v>1</v>
      </c>
      <c r="X8" s="15">
        <f t="shared" ref="X8:X71" si="3">SECOND(E8)</f>
        <v>23</v>
      </c>
      <c r="Y8" s="4">
        <f t="shared" ref="Y8:Y71" si="4">P8</f>
        <v>275</v>
      </c>
      <c r="Z8" s="4">
        <f t="shared" ref="Z8:Z71" si="5">W8*60+X8+Y8</f>
        <v>358</v>
      </c>
      <c r="AA8" s="12">
        <f t="shared" ref="AA8:AA71" si="6">IF(V8="",Q8,"")</f>
        <v>4.1435185185185186E-3</v>
      </c>
      <c r="AB8" s="4">
        <f t="shared" ref="AB8:AB55" si="7">IF(V8="",Z8,"")</f>
        <v>358</v>
      </c>
      <c r="AC8" s="23"/>
      <c r="AD8" s="1"/>
      <c r="AE8" s="16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20" customFormat="1" ht="28.35" customHeight="1" x14ac:dyDescent="0.2">
      <c r="A9" s="299"/>
      <c r="B9" s="277">
        <f>Q8+Q9+Q10</f>
        <v>1.2430555555555556E-2</v>
      </c>
      <c r="C9" s="269" t="s">
        <v>494</v>
      </c>
      <c r="D9" s="97" t="s">
        <v>231</v>
      </c>
      <c r="E9" s="272">
        <v>8.7222222222222226E-4</v>
      </c>
      <c r="F9" s="221">
        <v>25</v>
      </c>
      <c r="G9" s="221">
        <v>65</v>
      </c>
      <c r="H9" s="221">
        <v>35</v>
      </c>
      <c r="I9" s="221">
        <v>5</v>
      </c>
      <c r="J9" s="221"/>
      <c r="K9" s="221"/>
      <c r="L9" s="221">
        <v>30</v>
      </c>
      <c r="M9" s="221"/>
      <c r="N9" s="221"/>
      <c r="O9" s="221"/>
      <c r="P9" s="221">
        <f t="shared" si="0"/>
        <v>160</v>
      </c>
      <c r="Q9" s="86">
        <f t="shared" si="1"/>
        <v>2.7199074074074074E-3</v>
      </c>
      <c r="R9" s="88" t="e">
        <f>IF(S9="в\к","в\к",RANK(S9,$S$8:$S$28,1))</f>
        <v>#REF!</v>
      </c>
      <c r="S9" s="270">
        <f>IF(V9="",AB9/MIN($AB$8:$AB$28)*100,"в\к")</f>
        <v>479.59183673469391</v>
      </c>
      <c r="T9" s="221"/>
      <c r="U9" s="14"/>
      <c r="V9" s="4"/>
      <c r="W9" s="4">
        <f t="shared" si="2"/>
        <v>1</v>
      </c>
      <c r="X9" s="15">
        <f t="shared" si="3"/>
        <v>15</v>
      </c>
      <c r="Y9" s="4">
        <f t="shared" si="4"/>
        <v>160</v>
      </c>
      <c r="Z9" s="4">
        <f t="shared" si="5"/>
        <v>235</v>
      </c>
      <c r="AA9" s="12">
        <f t="shared" si="6"/>
        <v>2.7199074074074074E-3</v>
      </c>
      <c r="AB9" s="4">
        <f t="shared" si="7"/>
        <v>235</v>
      </c>
      <c r="AC9" s="23"/>
      <c r="AD9" s="1"/>
      <c r="AE9" s="16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28.35" customHeight="1" x14ac:dyDescent="0.2">
      <c r="A10" s="300"/>
      <c r="B10" s="277">
        <f>Q8+Q9+Q10</f>
        <v>1.2430555555555556E-2</v>
      </c>
      <c r="C10" s="269" t="s">
        <v>495</v>
      </c>
      <c r="D10" s="97" t="s">
        <v>231</v>
      </c>
      <c r="E10" s="272">
        <v>1.2886574074074074E-3</v>
      </c>
      <c r="F10" s="221">
        <v>90</v>
      </c>
      <c r="G10" s="221">
        <v>60</v>
      </c>
      <c r="H10" s="221">
        <v>60</v>
      </c>
      <c r="I10" s="221">
        <v>30</v>
      </c>
      <c r="J10" s="221"/>
      <c r="K10" s="221">
        <v>100</v>
      </c>
      <c r="L10" s="221">
        <v>30</v>
      </c>
      <c r="M10" s="221"/>
      <c r="N10" s="221"/>
      <c r="O10" s="221"/>
      <c r="P10" s="221">
        <f t="shared" si="0"/>
        <v>370</v>
      </c>
      <c r="Q10" s="86">
        <f t="shared" si="1"/>
        <v>5.5671296296296293E-3</v>
      </c>
      <c r="R10" s="88" t="e">
        <f>IF(S10="в\к","в\к",RANK(S10,$S$8:$S$28,1))</f>
        <v>#REF!</v>
      </c>
      <c r="S10" s="270" t="e">
        <f>IF(#REF!="",#REF!/MIN($AB$8:$AB$28)*100,"в\к")</f>
        <v>#REF!</v>
      </c>
      <c r="T10" s="221"/>
      <c r="U10" s="14"/>
      <c r="V10" s="4"/>
      <c r="W10" s="4">
        <f t="shared" si="2"/>
        <v>1</v>
      </c>
      <c r="X10" s="15">
        <f t="shared" si="3"/>
        <v>51</v>
      </c>
      <c r="Y10" s="4">
        <f t="shared" si="4"/>
        <v>370</v>
      </c>
      <c r="Z10" s="4">
        <f t="shared" si="5"/>
        <v>481</v>
      </c>
      <c r="AA10" s="12">
        <f t="shared" si="6"/>
        <v>5.5671296296296293E-3</v>
      </c>
      <c r="AB10" s="4">
        <f t="shared" si="7"/>
        <v>481</v>
      </c>
      <c r="AD10" s="1"/>
      <c r="AE10" s="16"/>
    </row>
    <row r="11" spans="1:51" s="22" customFormat="1" ht="28.35" customHeight="1" x14ac:dyDescent="0.2">
      <c r="A11" s="298"/>
      <c r="B11" s="86">
        <f>Q11+Q12+Q13</f>
        <v>3.2870370370370371E-3</v>
      </c>
      <c r="C11" s="269" t="s">
        <v>496</v>
      </c>
      <c r="D11" s="97" t="s">
        <v>223</v>
      </c>
      <c r="E11" s="271">
        <v>1.0006944444444445E-3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>
        <f t="shared" si="0"/>
        <v>0</v>
      </c>
      <c r="Q11" s="86">
        <f t="shared" si="1"/>
        <v>9.9537037037037042E-4</v>
      </c>
      <c r="R11" s="88" t="e">
        <f>IF(S11="в\к","в\к",RANK(S11,$S$8:$S$28,1))</f>
        <v>#REF!</v>
      </c>
      <c r="S11" s="270" t="e">
        <f>IF(#REF!="",#REF!/MIN($AB$8:$AB$28)*100,"в\к")</f>
        <v>#REF!</v>
      </c>
      <c r="T11" s="221"/>
      <c r="U11" s="14"/>
      <c r="V11" s="4"/>
      <c r="W11" s="4">
        <f t="shared" si="2"/>
        <v>1</v>
      </c>
      <c r="X11" s="15">
        <f t="shared" si="3"/>
        <v>26</v>
      </c>
      <c r="Y11" s="4">
        <f t="shared" si="4"/>
        <v>0</v>
      </c>
      <c r="Z11" s="4">
        <f t="shared" si="5"/>
        <v>86</v>
      </c>
      <c r="AA11" s="12">
        <f t="shared" si="6"/>
        <v>9.9537037037037042E-4</v>
      </c>
      <c r="AB11" s="4">
        <f t="shared" si="7"/>
        <v>86</v>
      </c>
      <c r="AC11" s="4"/>
      <c r="AD11" s="1"/>
      <c r="AE11" s="13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28.35" customHeight="1" x14ac:dyDescent="0.2">
      <c r="A12" s="299"/>
      <c r="B12" s="86">
        <f>Q11+Q12+Q13</f>
        <v>3.2870370370370371E-3</v>
      </c>
      <c r="C12" s="150" t="s">
        <v>497</v>
      </c>
      <c r="D12" s="97" t="s">
        <v>223</v>
      </c>
      <c r="E12" s="271">
        <v>1.0037037037037037E-3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>
        <f t="shared" si="0"/>
        <v>0</v>
      </c>
      <c r="Q12" s="86">
        <f t="shared" si="1"/>
        <v>1.0069444444444444E-3</v>
      </c>
      <c r="R12" s="88" t="e">
        <f>IF(#REF!="в\к","в\к",RANK(#REF!,$S$8:$S$28,1))</f>
        <v>#REF!</v>
      </c>
      <c r="S12" s="270" t="e">
        <f>IF(#REF!="",#REF!/MIN($AB$8:$AB$28)*100,"в\к")</f>
        <v>#REF!</v>
      </c>
      <c r="T12" s="221"/>
      <c r="U12" s="14"/>
      <c r="V12" s="4"/>
      <c r="W12" s="4">
        <f t="shared" si="2"/>
        <v>1</v>
      </c>
      <c r="X12" s="15">
        <f t="shared" si="3"/>
        <v>27</v>
      </c>
      <c r="Y12" s="4">
        <f t="shared" si="4"/>
        <v>0</v>
      </c>
      <c r="Z12" s="4">
        <f t="shared" si="5"/>
        <v>87</v>
      </c>
      <c r="AA12" s="12">
        <f t="shared" si="6"/>
        <v>1.0069444444444444E-3</v>
      </c>
      <c r="AB12" s="4">
        <f t="shared" si="7"/>
        <v>87</v>
      </c>
      <c r="AC12" s="19"/>
      <c r="AD12" s="1"/>
      <c r="AE12" s="13"/>
    </row>
    <row r="13" spans="1:51" s="4" customFormat="1" ht="28.35" customHeight="1" x14ac:dyDescent="0.2">
      <c r="A13" s="300"/>
      <c r="B13" s="86">
        <f>Q11+Q12+Q13</f>
        <v>3.2870370370370371E-3</v>
      </c>
      <c r="C13" s="150"/>
      <c r="D13" s="97" t="s">
        <v>223</v>
      </c>
      <c r="E13" s="271">
        <v>1.2832175925925925E-3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>
        <f t="shared" si="0"/>
        <v>0</v>
      </c>
      <c r="Q13" s="86">
        <f t="shared" si="1"/>
        <v>1.2847222222222223E-3</v>
      </c>
      <c r="R13" s="88" t="e">
        <f>IF(#REF!="в\к","в\к",RANK(#REF!,$S$8:$S$28,1))</f>
        <v>#REF!</v>
      </c>
      <c r="S13" s="270" t="e">
        <f>IF(#REF!="",#REF!/MIN($AB$8:$AB$28)*100,"в\к")</f>
        <v>#REF!</v>
      </c>
      <c r="T13" s="221"/>
      <c r="U13" s="14"/>
      <c r="W13" s="4">
        <f t="shared" si="2"/>
        <v>1</v>
      </c>
      <c r="X13" s="15">
        <f t="shared" si="3"/>
        <v>51</v>
      </c>
      <c r="Y13" s="4">
        <f t="shared" si="4"/>
        <v>0</v>
      </c>
      <c r="Z13" s="4">
        <f t="shared" si="5"/>
        <v>111</v>
      </c>
      <c r="AA13" s="12">
        <f t="shared" si="6"/>
        <v>1.2847222222222223E-3</v>
      </c>
      <c r="AB13" s="4">
        <f t="shared" si="7"/>
        <v>111</v>
      </c>
      <c r="AD13" s="1"/>
      <c r="AE13" s="13"/>
    </row>
    <row r="14" spans="1:51" ht="28.35" customHeight="1" x14ac:dyDescent="0.2">
      <c r="A14" s="298"/>
      <c r="B14" s="86">
        <f>Q14+Q15+Q16</f>
        <v>3.7500000000000003E-3</v>
      </c>
      <c r="C14" s="150" t="s">
        <v>498</v>
      </c>
      <c r="D14" s="98" t="s">
        <v>84</v>
      </c>
      <c r="E14" s="271">
        <v>1.3310185185185185E-3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>
        <f t="shared" si="0"/>
        <v>0</v>
      </c>
      <c r="Q14" s="86">
        <f t="shared" si="1"/>
        <v>1.3310185185185185E-3</v>
      </c>
      <c r="R14" s="88" t="e">
        <f>IF(S14="в\к","в\к",RANK(S14,$S$8:$S$28,1))</f>
        <v>#REF!</v>
      </c>
      <c r="S14" s="270">
        <f>IF(V14="",AB14/MIN($AB$8:$AB$28)*100,"в\к")</f>
        <v>234.69387755102042</v>
      </c>
      <c r="T14" s="221"/>
      <c r="U14" s="14"/>
      <c r="V14" s="4"/>
      <c r="W14" s="4">
        <f t="shared" si="2"/>
        <v>1</v>
      </c>
      <c r="X14" s="15">
        <f t="shared" si="3"/>
        <v>55</v>
      </c>
      <c r="Y14" s="4">
        <f t="shared" si="4"/>
        <v>0</v>
      </c>
      <c r="Z14" s="4">
        <f t="shared" si="5"/>
        <v>115</v>
      </c>
      <c r="AA14" s="12">
        <f t="shared" si="6"/>
        <v>1.3310185185185185E-3</v>
      </c>
      <c r="AB14" s="4">
        <f t="shared" si="7"/>
        <v>115</v>
      </c>
      <c r="AC14" s="19"/>
      <c r="AE14" s="16"/>
    </row>
    <row r="15" spans="1:51" ht="28.35" customHeight="1" x14ac:dyDescent="0.2">
      <c r="A15" s="299"/>
      <c r="B15" s="86">
        <f>Q14+Q15+Q16</f>
        <v>3.7500000000000003E-3</v>
      </c>
      <c r="C15" s="150" t="s">
        <v>499</v>
      </c>
      <c r="D15" s="98" t="s">
        <v>84</v>
      </c>
      <c r="E15" s="271">
        <v>1.2136574074074074E-3</v>
      </c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>
        <f t="shared" si="0"/>
        <v>0</v>
      </c>
      <c r="Q15" s="86">
        <f t="shared" si="1"/>
        <v>1.2152777777777778E-3</v>
      </c>
      <c r="R15" s="88" t="e">
        <f>IF(S15="в\к","в\к",RANK(S15,$S$8:$S$28,1))</f>
        <v>#REF!</v>
      </c>
      <c r="S15" s="270">
        <f>IF(V15="",AB15/MIN($AB$8:$AB$28)*100,"в\к")</f>
        <v>214.28571428571428</v>
      </c>
      <c r="T15" s="221"/>
      <c r="U15" s="14"/>
      <c r="V15" s="4"/>
      <c r="W15" s="4">
        <f t="shared" si="2"/>
        <v>1</v>
      </c>
      <c r="X15" s="15">
        <f t="shared" si="3"/>
        <v>45</v>
      </c>
      <c r="Y15" s="4">
        <f t="shared" si="4"/>
        <v>0</v>
      </c>
      <c r="Z15" s="4">
        <f t="shared" si="5"/>
        <v>105</v>
      </c>
      <c r="AA15" s="12">
        <f t="shared" si="6"/>
        <v>1.2152777777777778E-3</v>
      </c>
      <c r="AB15" s="4">
        <f t="shared" si="7"/>
        <v>105</v>
      </c>
    </row>
    <row r="16" spans="1:51" ht="28.35" customHeight="1" x14ac:dyDescent="0.2">
      <c r="A16" s="300"/>
      <c r="B16" s="86">
        <f>Q14+Q15+Q16</f>
        <v>3.7500000000000003E-3</v>
      </c>
      <c r="C16" s="269" t="s">
        <v>500</v>
      </c>
      <c r="D16" s="98" t="s">
        <v>84</v>
      </c>
      <c r="E16" s="271">
        <v>1.2081018518518519E-3</v>
      </c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>
        <f t="shared" si="0"/>
        <v>0</v>
      </c>
      <c r="Q16" s="86">
        <f t="shared" si="1"/>
        <v>1.2037037037037038E-3</v>
      </c>
      <c r="R16" s="88" t="e">
        <f>IF(#REF!="в\к","в\к",RANK(#REF!,$S$8:$S$28,1))</f>
        <v>#REF!</v>
      </c>
      <c r="S16" s="270" t="e">
        <f>IF(#REF!="",#REF!/MIN($AB$8:$AB$28)*100,"в\к")</f>
        <v>#REF!</v>
      </c>
      <c r="T16" s="221"/>
      <c r="U16" s="14"/>
      <c r="V16" s="4"/>
      <c r="W16" s="4">
        <f t="shared" si="2"/>
        <v>1</v>
      </c>
      <c r="X16" s="15">
        <f t="shared" si="3"/>
        <v>44</v>
      </c>
      <c r="Y16" s="4">
        <f t="shared" si="4"/>
        <v>0</v>
      </c>
      <c r="Z16" s="4">
        <f t="shared" si="5"/>
        <v>104</v>
      </c>
      <c r="AA16" s="12">
        <f t="shared" si="6"/>
        <v>1.2037037037037038E-3</v>
      </c>
      <c r="AB16" s="4">
        <f t="shared" si="7"/>
        <v>104</v>
      </c>
      <c r="AC16" s="19"/>
      <c r="AE16" s="13"/>
    </row>
    <row r="17" spans="1:51" s="17" customFormat="1" ht="28.35" customHeight="1" x14ac:dyDescent="0.2">
      <c r="A17" s="298"/>
      <c r="B17" s="277">
        <f>Q17+Q18+Q19</f>
        <v>3.0902777777777777E-3</v>
      </c>
      <c r="C17" s="269" t="s">
        <v>501</v>
      </c>
      <c r="D17" s="97" t="s">
        <v>229</v>
      </c>
      <c r="E17" s="272">
        <v>5.3240740740740744E-4</v>
      </c>
      <c r="F17" s="221"/>
      <c r="G17" s="221"/>
      <c r="H17" s="221"/>
      <c r="I17" s="221"/>
      <c r="J17" s="221"/>
      <c r="K17" s="221"/>
      <c r="L17" s="221">
        <v>30</v>
      </c>
      <c r="M17" s="221"/>
      <c r="N17" s="221"/>
      <c r="O17" s="221"/>
      <c r="P17" s="221">
        <f t="shared" si="0"/>
        <v>30</v>
      </c>
      <c r="Q17" s="86">
        <f t="shared" si="1"/>
        <v>8.7962962962962962E-4</v>
      </c>
      <c r="R17" s="88" t="e">
        <f>IF(S17="в\к","в\к",RANK(S17,$S$8:$S$28,1))</f>
        <v>#REF!</v>
      </c>
      <c r="S17" s="270">
        <f>IF(V17="",AB17/MIN($AB$8:$AB$28)*100,"в\к")</f>
        <v>155.10204081632654</v>
      </c>
      <c r="T17" s="221"/>
      <c r="U17" s="14"/>
      <c r="V17" s="4"/>
      <c r="W17" s="4">
        <f t="shared" si="2"/>
        <v>0</v>
      </c>
      <c r="X17" s="15">
        <f t="shared" si="3"/>
        <v>46</v>
      </c>
      <c r="Y17" s="4">
        <f t="shared" si="4"/>
        <v>30</v>
      </c>
      <c r="Z17" s="4">
        <f t="shared" si="5"/>
        <v>76</v>
      </c>
      <c r="AA17" s="12">
        <f t="shared" si="6"/>
        <v>8.7962962962962962E-4</v>
      </c>
      <c r="AB17" s="4">
        <f t="shared" si="7"/>
        <v>76</v>
      </c>
      <c r="AC17" s="4"/>
      <c r="AD17" s="4"/>
      <c r="AE17" s="13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26" customFormat="1" ht="28.35" customHeight="1" x14ac:dyDescent="0.2">
      <c r="A18" s="299"/>
      <c r="B18" s="277">
        <f>Q17+Q18+Q19</f>
        <v>3.0902777777777777E-3</v>
      </c>
      <c r="C18" s="269" t="s">
        <v>502</v>
      </c>
      <c r="D18" s="97" t="s">
        <v>229</v>
      </c>
      <c r="E18" s="272">
        <v>5.631944444444444E-4</v>
      </c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>
        <f t="shared" si="0"/>
        <v>0</v>
      </c>
      <c r="Q18" s="86">
        <f t="shared" si="1"/>
        <v>5.6712962962962967E-4</v>
      </c>
      <c r="R18" s="88" t="e">
        <f>IF(#REF!="в\к","в\к",RANK(#REF!,$S$8:$S$28,1))</f>
        <v>#REF!</v>
      </c>
      <c r="S18" s="270" t="e">
        <f>IF(#REF!="",#REF!/MIN($AB$8:$AB$28)*100,"в\к")</f>
        <v>#REF!</v>
      </c>
      <c r="T18" s="221"/>
      <c r="U18" s="14"/>
      <c r="V18" s="4"/>
      <c r="W18" s="4">
        <f t="shared" si="2"/>
        <v>0</v>
      </c>
      <c r="X18" s="15">
        <f t="shared" si="3"/>
        <v>49</v>
      </c>
      <c r="Y18" s="4">
        <f t="shared" si="4"/>
        <v>0</v>
      </c>
      <c r="Z18" s="4">
        <f t="shared" si="5"/>
        <v>49</v>
      </c>
      <c r="AA18" s="12">
        <f t="shared" si="6"/>
        <v>5.6712962962962967E-4</v>
      </c>
      <c r="AB18" s="4">
        <f t="shared" si="7"/>
        <v>49</v>
      </c>
      <c r="AC18" s="19"/>
      <c r="AD18" s="4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1:51" s="27" customFormat="1" ht="28.35" customHeight="1" x14ac:dyDescent="0.2">
      <c r="A19" s="300"/>
      <c r="B19" s="277">
        <f>Q17+Q18+Q19</f>
        <v>3.0902777777777777E-3</v>
      </c>
      <c r="C19" s="269" t="s">
        <v>557</v>
      </c>
      <c r="D19" s="97" t="s">
        <v>229</v>
      </c>
      <c r="E19" s="272">
        <v>7.7731481481481477E-4</v>
      </c>
      <c r="F19" s="221"/>
      <c r="G19" s="221">
        <v>5</v>
      </c>
      <c r="H19" s="221">
        <v>30</v>
      </c>
      <c r="I19" s="221">
        <v>10</v>
      </c>
      <c r="J19" s="221"/>
      <c r="K19" s="221"/>
      <c r="L19" s="221">
        <v>30</v>
      </c>
      <c r="M19" s="221"/>
      <c r="N19" s="221"/>
      <c r="O19" s="221"/>
      <c r="P19" s="221">
        <f t="shared" si="0"/>
        <v>75</v>
      </c>
      <c r="Q19" s="86">
        <f t="shared" si="1"/>
        <v>1.6435185185185185E-3</v>
      </c>
      <c r="R19" s="88" t="e">
        <f>IF(S19="в\к","в\к",RANK(S19,$S$8:$S$28,1))</f>
        <v>#REF!</v>
      </c>
      <c r="S19" s="270">
        <f>IF(V19="",AB19/MIN($AB$8:$AB$28)*100,"в\к")</f>
        <v>289.79591836734693</v>
      </c>
      <c r="T19" s="221"/>
      <c r="U19" s="14"/>
      <c r="V19" s="4"/>
      <c r="W19" s="4">
        <f t="shared" si="2"/>
        <v>1</v>
      </c>
      <c r="X19" s="15">
        <f t="shared" si="3"/>
        <v>7</v>
      </c>
      <c r="Y19" s="4">
        <f t="shared" si="4"/>
        <v>75</v>
      </c>
      <c r="Z19" s="4">
        <f t="shared" si="5"/>
        <v>142</v>
      </c>
      <c r="AA19" s="12">
        <f t="shared" si="6"/>
        <v>1.6435185185185185E-3</v>
      </c>
      <c r="AB19" s="4">
        <f t="shared" si="7"/>
        <v>142</v>
      </c>
      <c r="AC19" s="4"/>
      <c r="AD19" s="4"/>
      <c r="AE19" s="24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1:51" s="22" customFormat="1" ht="28.35" customHeight="1" x14ac:dyDescent="0.2">
      <c r="A20" s="298"/>
      <c r="B20" s="86">
        <f>Q20+Q21+Q22</f>
        <v>3.6689814814814814E-3</v>
      </c>
      <c r="C20" s="269" t="s">
        <v>504</v>
      </c>
      <c r="D20" s="97" t="s">
        <v>503</v>
      </c>
      <c r="E20" s="271">
        <v>1.1687499999999999E-3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>
        <f t="shared" si="0"/>
        <v>0</v>
      </c>
      <c r="Q20" s="86">
        <f t="shared" si="1"/>
        <v>1.1689814814814816E-3</v>
      </c>
      <c r="R20" s="88" t="e">
        <f>IF(S20="в\к","в\к",RANK(S20,$S$8:$S$28,1))</f>
        <v>#REF!</v>
      </c>
      <c r="S20" s="270">
        <f>IF(V20="",AB20/MIN($AB$8:$AB$28)*100,"в\к")</f>
        <v>206.12244897959181</v>
      </c>
      <c r="T20" s="221"/>
      <c r="U20" s="18"/>
      <c r="V20" s="4"/>
      <c r="W20" s="4">
        <f t="shared" si="2"/>
        <v>1</v>
      </c>
      <c r="X20" s="15">
        <f t="shared" si="3"/>
        <v>41</v>
      </c>
      <c r="Y20" s="4">
        <f t="shared" si="4"/>
        <v>0</v>
      </c>
      <c r="Z20" s="4">
        <f t="shared" si="5"/>
        <v>101</v>
      </c>
      <c r="AA20" s="12">
        <f t="shared" si="6"/>
        <v>1.1689814814814816E-3</v>
      </c>
      <c r="AB20" s="4">
        <f t="shared" si="7"/>
        <v>101</v>
      </c>
      <c r="AC20" s="2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22" customFormat="1" ht="28.35" customHeight="1" x14ac:dyDescent="0.2">
      <c r="A21" s="299"/>
      <c r="B21" s="86">
        <f>Q20+Q21+Q22</f>
        <v>3.6689814814814814E-3</v>
      </c>
      <c r="C21" s="269" t="s">
        <v>182</v>
      </c>
      <c r="D21" s="97" t="s">
        <v>503</v>
      </c>
      <c r="E21" s="271">
        <v>1.2532407407407407E-3</v>
      </c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>
        <f t="shared" si="0"/>
        <v>0</v>
      </c>
      <c r="Q21" s="86">
        <f t="shared" si="1"/>
        <v>1.25E-3</v>
      </c>
      <c r="R21" s="88" t="e">
        <f>IF(S21="в\к","в\к",RANK(S21,$S$8:$S$28,1))</f>
        <v>#REF!</v>
      </c>
      <c r="S21" s="270">
        <f>IF(V21="",AB21/MIN($AB$8:$AB$28)*100,"в\к")</f>
        <v>220.40816326530609</v>
      </c>
      <c r="T21" s="221"/>
      <c r="U21" s="18"/>
      <c r="V21" s="4"/>
      <c r="W21" s="4">
        <f t="shared" si="2"/>
        <v>1</v>
      </c>
      <c r="X21" s="15">
        <f t="shared" si="3"/>
        <v>48</v>
      </c>
      <c r="Y21" s="4">
        <f t="shared" si="4"/>
        <v>0</v>
      </c>
      <c r="Z21" s="4">
        <f t="shared" si="5"/>
        <v>108</v>
      </c>
      <c r="AA21" s="12">
        <f t="shared" si="6"/>
        <v>1.25E-3</v>
      </c>
      <c r="AB21" s="4">
        <f t="shared" si="7"/>
        <v>108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20" customFormat="1" ht="28.35" customHeight="1" x14ac:dyDescent="0.2">
      <c r="A22" s="300"/>
      <c r="B22" s="86">
        <f>Q20+Q21+Q22</f>
        <v>3.6689814814814814E-3</v>
      </c>
      <c r="C22" s="269" t="s">
        <v>248</v>
      </c>
      <c r="D22" s="97" t="s">
        <v>503</v>
      </c>
      <c r="E22" s="271">
        <v>1.2502314814814815E-3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>
        <f t="shared" si="0"/>
        <v>0</v>
      </c>
      <c r="Q22" s="86">
        <f t="shared" si="1"/>
        <v>1.25E-3</v>
      </c>
      <c r="R22" s="88" t="e">
        <f>IF(#REF!="в\к","в\к",RANK(#REF!,$S$8:$S$28,1))</f>
        <v>#REF!</v>
      </c>
      <c r="S22" s="270" t="e">
        <f>IF(#REF!="",#REF!/MIN($AB$8:$AB$28)*100,"в\к")</f>
        <v>#REF!</v>
      </c>
      <c r="T22" s="221"/>
      <c r="U22" s="18"/>
      <c r="V22" s="4"/>
      <c r="W22" s="4">
        <f t="shared" si="2"/>
        <v>1</v>
      </c>
      <c r="X22" s="15">
        <f t="shared" si="3"/>
        <v>48</v>
      </c>
      <c r="Y22" s="4">
        <f t="shared" si="4"/>
        <v>0</v>
      </c>
      <c r="Z22" s="4">
        <f t="shared" si="5"/>
        <v>108</v>
      </c>
      <c r="AA22" s="12">
        <f t="shared" si="6"/>
        <v>1.25E-3</v>
      </c>
      <c r="AB22" s="4">
        <f t="shared" si="7"/>
        <v>108</v>
      </c>
      <c r="AC22" s="21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s="20" customFormat="1" ht="28.35" customHeight="1" x14ac:dyDescent="0.2">
      <c r="A23" s="298"/>
      <c r="B23" s="86">
        <f>Q23+Q24+Q25</f>
        <v>3.7384259259259263E-3</v>
      </c>
      <c r="C23" s="269" t="s">
        <v>373</v>
      </c>
      <c r="D23" s="97" t="s">
        <v>230</v>
      </c>
      <c r="E23" s="271">
        <v>1.3490740740740739E-3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>
        <f t="shared" si="0"/>
        <v>0</v>
      </c>
      <c r="Q23" s="86">
        <f t="shared" si="1"/>
        <v>1.3541666666666667E-3</v>
      </c>
      <c r="R23" s="88" t="e">
        <f>IF(#REF!="в\к","в\к",RANK(#REF!,$S$8:$S$28,1))</f>
        <v>#REF!</v>
      </c>
      <c r="S23" s="270" t="e">
        <f>IF(#REF!="",#REF!/MIN($AB$8:$AB$28)*100,"в\к")</f>
        <v>#REF!</v>
      </c>
      <c r="T23" s="221"/>
      <c r="U23" s="18"/>
      <c r="V23" s="4"/>
      <c r="W23" s="4">
        <f t="shared" si="2"/>
        <v>1</v>
      </c>
      <c r="X23" s="15">
        <f t="shared" si="3"/>
        <v>57</v>
      </c>
      <c r="Y23" s="4">
        <f t="shared" si="4"/>
        <v>0</v>
      </c>
      <c r="Z23" s="4">
        <f t="shared" si="5"/>
        <v>117</v>
      </c>
      <c r="AA23" s="12">
        <f t="shared" si="6"/>
        <v>1.3541666666666667E-3</v>
      </c>
      <c r="AB23" s="4">
        <f t="shared" si="7"/>
        <v>117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s="20" customFormat="1" ht="28.35" customHeight="1" x14ac:dyDescent="0.2">
      <c r="A24" s="299"/>
      <c r="B24" s="86">
        <f>Q23+Q24+Q25</f>
        <v>3.7384259259259263E-3</v>
      </c>
      <c r="C24" s="269" t="s">
        <v>505</v>
      </c>
      <c r="D24" s="97" t="s">
        <v>230</v>
      </c>
      <c r="E24" s="271">
        <v>1.1685185185185184E-3</v>
      </c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>
        <f t="shared" si="0"/>
        <v>0</v>
      </c>
      <c r="Q24" s="86">
        <f t="shared" si="1"/>
        <v>1.1689814814814816E-3</v>
      </c>
      <c r="R24" s="88" t="e">
        <f t="shared" ref="R24:R32" si="8">IF(S24="в\к","в\к",RANK(S24,$S$8:$S$28,1))</f>
        <v>#REF!</v>
      </c>
      <c r="S24" s="270">
        <f>IF(V24="",AB24/MIN($AB$8:$AB$28)*100,"в\к")</f>
        <v>206.12244897959181</v>
      </c>
      <c r="T24" s="221"/>
      <c r="U24" s="18"/>
      <c r="V24" s="4"/>
      <c r="W24" s="4">
        <f t="shared" si="2"/>
        <v>1</v>
      </c>
      <c r="X24" s="15">
        <f t="shared" si="3"/>
        <v>41</v>
      </c>
      <c r="Y24" s="4">
        <f t="shared" si="4"/>
        <v>0</v>
      </c>
      <c r="Z24" s="4">
        <f t="shared" si="5"/>
        <v>101</v>
      </c>
      <c r="AA24" s="12">
        <f t="shared" si="6"/>
        <v>1.1689814814814816E-3</v>
      </c>
      <c r="AB24" s="4">
        <f t="shared" si="7"/>
        <v>101</v>
      </c>
      <c r="AC24" s="19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s="20" customFormat="1" ht="28.35" customHeight="1" x14ac:dyDescent="0.2">
      <c r="A25" s="300"/>
      <c r="B25" s="86">
        <f>Q23+Q24+Q25</f>
        <v>3.7384259259259263E-3</v>
      </c>
      <c r="C25" s="269" t="s">
        <v>506</v>
      </c>
      <c r="D25" s="97" t="s">
        <v>230</v>
      </c>
      <c r="E25" s="271">
        <v>1.2103009259259261E-3</v>
      </c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>
        <f t="shared" si="0"/>
        <v>0</v>
      </c>
      <c r="Q25" s="86">
        <f t="shared" si="1"/>
        <v>1.2152777777777778E-3</v>
      </c>
      <c r="R25" s="88" t="e">
        <f t="shared" si="8"/>
        <v>#REF!</v>
      </c>
      <c r="S25" s="270" t="e">
        <f>IF(#REF!="",#REF!/MIN($AB$8:$AB$28)*100,"в\к")</f>
        <v>#REF!</v>
      </c>
      <c r="T25" s="221"/>
      <c r="U25" s="18"/>
      <c r="V25" s="4"/>
      <c r="W25" s="4">
        <f t="shared" si="2"/>
        <v>1</v>
      </c>
      <c r="X25" s="15">
        <f t="shared" si="3"/>
        <v>45</v>
      </c>
      <c r="Y25" s="4">
        <f t="shared" si="4"/>
        <v>0</v>
      </c>
      <c r="Z25" s="4">
        <f t="shared" si="5"/>
        <v>105</v>
      </c>
      <c r="AA25" s="12">
        <f t="shared" si="6"/>
        <v>1.2152777777777778E-3</v>
      </c>
      <c r="AB25" s="4">
        <f t="shared" si="7"/>
        <v>105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28.35" customHeight="1" x14ac:dyDescent="0.2">
      <c r="A26" s="298"/>
      <c r="B26" s="277">
        <f>Q26+Q27+Q28</f>
        <v>1.1284722222222224E-2</v>
      </c>
      <c r="C26" s="269" t="s">
        <v>507</v>
      </c>
      <c r="D26" s="97" t="s">
        <v>217</v>
      </c>
      <c r="E26" s="272">
        <v>7.7615740740740737E-4</v>
      </c>
      <c r="F26" s="221"/>
      <c r="G26" s="221"/>
      <c r="H26" s="221"/>
      <c r="I26" s="221">
        <v>5</v>
      </c>
      <c r="J26" s="221"/>
      <c r="K26" s="221"/>
      <c r="L26" s="221"/>
      <c r="M26" s="221"/>
      <c r="N26" s="221"/>
      <c r="O26" s="221"/>
      <c r="P26" s="221">
        <f t="shared" si="0"/>
        <v>5</v>
      </c>
      <c r="Q26" s="86">
        <f t="shared" si="1"/>
        <v>8.3333333333333339E-4</v>
      </c>
      <c r="R26" s="88" t="e">
        <f t="shared" si="8"/>
        <v>#REF!</v>
      </c>
      <c r="S26" s="270" t="e">
        <f>IF(#REF!="",#REF!/MIN($AB$8:$AB$28)*100,"в\к")</f>
        <v>#REF!</v>
      </c>
      <c r="T26" s="221"/>
      <c r="U26" s="18"/>
      <c r="V26" s="4"/>
      <c r="W26" s="4">
        <f t="shared" si="2"/>
        <v>1</v>
      </c>
      <c r="X26" s="15">
        <f t="shared" si="3"/>
        <v>7</v>
      </c>
      <c r="Y26" s="4">
        <f t="shared" si="4"/>
        <v>5</v>
      </c>
      <c r="Z26" s="4">
        <f t="shared" si="5"/>
        <v>72</v>
      </c>
      <c r="AA26" s="12">
        <f t="shared" si="6"/>
        <v>8.3333333333333339E-4</v>
      </c>
      <c r="AB26" s="4">
        <f t="shared" si="7"/>
        <v>72</v>
      </c>
      <c r="AC26" s="19"/>
    </row>
    <row r="27" spans="1:51" ht="28.35" customHeight="1" x14ac:dyDescent="0.2">
      <c r="A27" s="299"/>
      <c r="B27" s="277">
        <f>Q26+Q27+Q28</f>
        <v>1.1284722222222224E-2</v>
      </c>
      <c r="C27" s="269" t="s">
        <v>508</v>
      </c>
      <c r="D27" s="97" t="s">
        <v>217</v>
      </c>
      <c r="E27" s="272">
        <v>1.1071759259259257E-3</v>
      </c>
      <c r="F27" s="221">
        <v>190</v>
      </c>
      <c r="G27" s="221">
        <v>60</v>
      </c>
      <c r="H27" s="221">
        <v>50</v>
      </c>
      <c r="I27" s="221">
        <v>60</v>
      </c>
      <c r="J27" s="221">
        <v>30</v>
      </c>
      <c r="K27" s="221"/>
      <c r="L27" s="221">
        <v>30</v>
      </c>
      <c r="M27" s="221"/>
      <c r="N27" s="221"/>
      <c r="O27" s="221"/>
      <c r="P27" s="221">
        <f t="shared" si="0"/>
        <v>420</v>
      </c>
      <c r="Q27" s="86">
        <f t="shared" si="1"/>
        <v>5.9722222222222225E-3</v>
      </c>
      <c r="R27" s="88" t="e">
        <f t="shared" si="8"/>
        <v>#REF!</v>
      </c>
      <c r="S27" s="270">
        <f>IF(V27="",AB27/MIN($AB$8:$AB$28)*100,"в\к")</f>
        <v>1053.0612244897959</v>
      </c>
      <c r="T27" s="221"/>
      <c r="U27" s="18"/>
      <c r="V27" s="4"/>
      <c r="W27" s="4">
        <f t="shared" si="2"/>
        <v>1</v>
      </c>
      <c r="X27" s="15">
        <f t="shared" si="3"/>
        <v>36</v>
      </c>
      <c r="Y27" s="4">
        <f t="shared" si="4"/>
        <v>420</v>
      </c>
      <c r="Z27" s="4">
        <f t="shared" si="5"/>
        <v>516</v>
      </c>
      <c r="AA27" s="12">
        <f t="shared" si="6"/>
        <v>5.9722222222222225E-3</v>
      </c>
      <c r="AB27" s="4">
        <f t="shared" si="7"/>
        <v>516</v>
      </c>
    </row>
    <row r="28" spans="1:51" ht="28.35" customHeight="1" x14ac:dyDescent="0.2">
      <c r="A28" s="300"/>
      <c r="B28" s="277">
        <f>Q26+Q27+Q28</f>
        <v>1.1284722222222224E-2</v>
      </c>
      <c r="C28" s="269" t="s">
        <v>509</v>
      </c>
      <c r="D28" s="97" t="s">
        <v>217</v>
      </c>
      <c r="E28" s="272">
        <v>1.0030092592592593E-3</v>
      </c>
      <c r="F28" s="221">
        <v>65</v>
      </c>
      <c r="G28" s="221">
        <v>90</v>
      </c>
      <c r="H28" s="221">
        <v>100</v>
      </c>
      <c r="I28" s="221">
        <v>5</v>
      </c>
      <c r="J28" s="221"/>
      <c r="K28" s="221">
        <v>10</v>
      </c>
      <c r="L28" s="221">
        <v>30</v>
      </c>
      <c r="M28" s="221"/>
      <c r="N28" s="221"/>
      <c r="O28" s="221"/>
      <c r="P28" s="221">
        <f t="shared" si="0"/>
        <v>300</v>
      </c>
      <c r="Q28" s="86">
        <f t="shared" si="1"/>
        <v>4.4791666666666669E-3</v>
      </c>
      <c r="R28" s="88" t="e">
        <f t="shared" si="8"/>
        <v>#REF!</v>
      </c>
      <c r="S28" s="270">
        <f>IF(V28="",AB28/MIN($AB$8:$AB$28)*100,"в\к")</f>
        <v>789.79591836734699</v>
      </c>
      <c r="T28" s="221"/>
      <c r="U28" s="14"/>
      <c r="V28" s="4"/>
      <c r="W28" s="4">
        <f t="shared" si="2"/>
        <v>1</v>
      </c>
      <c r="X28" s="15">
        <f t="shared" si="3"/>
        <v>27</v>
      </c>
      <c r="Y28" s="4">
        <f t="shared" si="4"/>
        <v>300</v>
      </c>
      <c r="Z28" s="4">
        <f t="shared" si="5"/>
        <v>387</v>
      </c>
      <c r="AA28" s="12">
        <f t="shared" si="6"/>
        <v>4.4791666666666669E-3</v>
      </c>
      <c r="AB28" s="4">
        <f t="shared" si="7"/>
        <v>387</v>
      </c>
    </row>
    <row r="29" spans="1:51" s="35" customFormat="1" ht="28.35" customHeight="1" x14ac:dyDescent="0.25">
      <c r="A29" s="298"/>
      <c r="B29" s="277">
        <f>Q29+Q30+Q31</f>
        <v>7.766203703703704E-3</v>
      </c>
      <c r="C29" s="269" t="s">
        <v>511</v>
      </c>
      <c r="D29" s="97" t="s">
        <v>510</v>
      </c>
      <c r="E29" s="272">
        <v>1.2390046296296296E-3</v>
      </c>
      <c r="F29" s="221"/>
      <c r="G29" s="221"/>
      <c r="H29" s="221">
        <v>30</v>
      </c>
      <c r="I29" s="221">
        <v>5</v>
      </c>
      <c r="J29" s="221"/>
      <c r="K29" s="221"/>
      <c r="L29" s="221">
        <v>30</v>
      </c>
      <c r="M29" s="221"/>
      <c r="N29" s="221"/>
      <c r="O29" s="221"/>
      <c r="P29" s="221">
        <f t="shared" si="0"/>
        <v>65</v>
      </c>
      <c r="Q29" s="86">
        <f t="shared" si="1"/>
        <v>1.9907407407407408E-3</v>
      </c>
      <c r="R29" s="88" t="e">
        <f t="shared" si="8"/>
        <v>#REF!</v>
      </c>
      <c r="S29" s="270" t="e">
        <f>IF(#REF!="",#REF!/MIN($AB$8:$AB$28)*100,"в\к")</f>
        <v>#REF!</v>
      </c>
      <c r="T29" s="221"/>
      <c r="U29" s="14"/>
      <c r="V29" s="4"/>
      <c r="W29" s="4">
        <f t="shared" si="2"/>
        <v>1</v>
      </c>
      <c r="X29" s="15">
        <f t="shared" si="3"/>
        <v>47</v>
      </c>
      <c r="Y29" s="4">
        <f t="shared" si="4"/>
        <v>65</v>
      </c>
      <c r="Z29" s="4">
        <f t="shared" si="5"/>
        <v>172</v>
      </c>
      <c r="AA29" s="12">
        <f t="shared" si="6"/>
        <v>1.9907407407407408E-3</v>
      </c>
      <c r="AB29" s="4">
        <f t="shared" si="7"/>
        <v>172</v>
      </c>
    </row>
    <row r="30" spans="1:51" ht="28.35" customHeight="1" x14ac:dyDescent="0.2">
      <c r="A30" s="299"/>
      <c r="B30" s="277">
        <f>Q29+Q30+Q31</f>
        <v>7.766203703703704E-3</v>
      </c>
      <c r="C30" s="269" t="s">
        <v>512</v>
      </c>
      <c r="D30" s="97" t="s">
        <v>510</v>
      </c>
      <c r="E30" s="272">
        <v>9.0011574074074082E-4</v>
      </c>
      <c r="F30" s="221"/>
      <c r="G30" s="221"/>
      <c r="H30" s="221">
        <v>40</v>
      </c>
      <c r="I30" s="221"/>
      <c r="J30" s="221"/>
      <c r="K30" s="221"/>
      <c r="L30" s="221">
        <v>30</v>
      </c>
      <c r="M30" s="221"/>
      <c r="N30" s="221"/>
      <c r="O30" s="221"/>
      <c r="P30" s="221">
        <f t="shared" si="0"/>
        <v>70</v>
      </c>
      <c r="Q30" s="86">
        <f t="shared" si="1"/>
        <v>1.712962962962963E-3</v>
      </c>
      <c r="R30" s="88" t="e">
        <f t="shared" si="8"/>
        <v>#REF!</v>
      </c>
      <c r="S30" s="270">
        <f>IF(V30="",AB30/MIN($AB$8:$AB$28)*100,"в\к")</f>
        <v>302.0408163265306</v>
      </c>
      <c r="T30" s="221"/>
      <c r="U30" s="14"/>
      <c r="V30" s="4"/>
      <c r="W30" s="4">
        <f t="shared" si="2"/>
        <v>1</v>
      </c>
      <c r="X30" s="15">
        <f t="shared" si="3"/>
        <v>18</v>
      </c>
      <c r="Y30" s="4">
        <f t="shared" si="4"/>
        <v>70</v>
      </c>
      <c r="Z30" s="4">
        <f t="shared" si="5"/>
        <v>148</v>
      </c>
      <c r="AA30" s="12">
        <f t="shared" si="6"/>
        <v>1.712962962962963E-3</v>
      </c>
      <c r="AB30" s="4">
        <f t="shared" si="7"/>
        <v>148</v>
      </c>
    </row>
    <row r="31" spans="1:51" ht="28.35" customHeight="1" x14ac:dyDescent="0.25">
      <c r="A31" s="300"/>
      <c r="B31" s="277">
        <f>Q29+Q30+Q31</f>
        <v>7.766203703703704E-3</v>
      </c>
      <c r="C31" s="269" t="s">
        <v>552</v>
      </c>
      <c r="D31" s="97" t="s">
        <v>510</v>
      </c>
      <c r="E31" s="272">
        <v>8.7569444444444457E-4</v>
      </c>
      <c r="F31" s="221">
        <v>130</v>
      </c>
      <c r="G31" s="221">
        <v>30</v>
      </c>
      <c r="H31" s="221">
        <v>60</v>
      </c>
      <c r="I31" s="221">
        <v>25</v>
      </c>
      <c r="J31" s="221">
        <v>30</v>
      </c>
      <c r="K31" s="221"/>
      <c r="L31" s="221"/>
      <c r="M31" s="221"/>
      <c r="N31" s="221"/>
      <c r="O31" s="221"/>
      <c r="P31" s="221">
        <f t="shared" si="0"/>
        <v>275</v>
      </c>
      <c r="Q31" s="86">
        <f t="shared" si="1"/>
        <v>4.0625000000000001E-3</v>
      </c>
      <c r="R31" s="88" t="e">
        <f t="shared" si="8"/>
        <v>#REF!</v>
      </c>
      <c r="S31" s="270" t="e">
        <f>IF(#REF!="",#REF!/MIN($AB$8:$AB$28)*100,"в\к")</f>
        <v>#REF!</v>
      </c>
      <c r="T31" s="221"/>
      <c r="U31" s="14"/>
      <c r="V31" s="4"/>
      <c r="W31" s="4">
        <f t="shared" si="2"/>
        <v>1</v>
      </c>
      <c r="X31" s="15">
        <f t="shared" si="3"/>
        <v>16</v>
      </c>
      <c r="Y31" s="4">
        <f t="shared" si="4"/>
        <v>275</v>
      </c>
      <c r="Z31" s="4">
        <f t="shared" si="5"/>
        <v>351</v>
      </c>
      <c r="AA31" s="12">
        <f t="shared" si="6"/>
        <v>4.0625000000000001E-3</v>
      </c>
      <c r="AB31" s="4">
        <f t="shared" si="7"/>
        <v>351</v>
      </c>
      <c r="AC31" s="35"/>
    </row>
    <row r="32" spans="1:51" ht="28.35" customHeight="1" x14ac:dyDescent="0.2">
      <c r="A32" s="298"/>
      <c r="B32" s="277">
        <f>Q32+Q33+Q34</f>
        <v>5.2199074074074075E-3</v>
      </c>
      <c r="C32" s="269" t="s">
        <v>513</v>
      </c>
      <c r="D32" s="97" t="s">
        <v>243</v>
      </c>
      <c r="E32" s="272">
        <v>6.9953703703703714E-4</v>
      </c>
      <c r="F32" s="221"/>
      <c r="G32" s="221">
        <v>20</v>
      </c>
      <c r="H32" s="221"/>
      <c r="I32" s="221"/>
      <c r="J32" s="221"/>
      <c r="K32" s="221"/>
      <c r="L32" s="221">
        <v>30</v>
      </c>
      <c r="M32" s="221"/>
      <c r="N32" s="221"/>
      <c r="O32" s="221"/>
      <c r="P32" s="221">
        <f t="shared" si="0"/>
        <v>50</v>
      </c>
      <c r="Q32" s="86">
        <f t="shared" si="1"/>
        <v>1.2731481481481483E-3</v>
      </c>
      <c r="R32" s="88" t="e">
        <f t="shared" si="8"/>
        <v>#REF!</v>
      </c>
      <c r="S32" s="270">
        <f>IF(V32="",AB32/MIN($AB$8:$AB$28)*100,"в\к")</f>
        <v>224.48979591836732</v>
      </c>
      <c r="T32" s="221"/>
      <c r="U32" s="14"/>
      <c r="V32" s="4"/>
      <c r="W32" s="4">
        <f t="shared" si="2"/>
        <v>1</v>
      </c>
      <c r="X32" s="15">
        <f t="shared" si="3"/>
        <v>0</v>
      </c>
      <c r="Y32" s="4">
        <f t="shared" si="4"/>
        <v>50</v>
      </c>
      <c r="Z32" s="4">
        <f t="shared" si="5"/>
        <v>110</v>
      </c>
      <c r="AA32" s="12">
        <f t="shared" si="6"/>
        <v>1.2731481481481483E-3</v>
      </c>
      <c r="AB32" s="4">
        <f t="shared" si="7"/>
        <v>110</v>
      </c>
    </row>
    <row r="33" spans="1:29" ht="28.35" customHeight="1" x14ac:dyDescent="0.2">
      <c r="A33" s="299"/>
      <c r="B33" s="277">
        <f>Q32+Q33+Q34</f>
        <v>5.2199074074074075E-3</v>
      </c>
      <c r="C33" s="269" t="s">
        <v>514</v>
      </c>
      <c r="D33" s="97" t="s">
        <v>243</v>
      </c>
      <c r="E33" s="272">
        <v>7.3993055555555563E-4</v>
      </c>
      <c r="F33" s="221"/>
      <c r="G33" s="221">
        <v>10</v>
      </c>
      <c r="H33" s="221"/>
      <c r="I33" s="221">
        <v>5</v>
      </c>
      <c r="J33" s="221"/>
      <c r="K33" s="221"/>
      <c r="L33" s="221"/>
      <c r="M33" s="221"/>
      <c r="N33" s="221"/>
      <c r="O33" s="221"/>
      <c r="P33" s="221">
        <f t="shared" si="0"/>
        <v>15</v>
      </c>
      <c r="Q33" s="86">
        <f t="shared" si="1"/>
        <v>9.1435185185185185E-4</v>
      </c>
      <c r="R33" s="88" t="e">
        <f>IF(#REF!="в\к","в\к",RANK(#REF!,$S$8:$S$28,1))</f>
        <v>#REF!</v>
      </c>
      <c r="S33" s="270" t="e">
        <f>IF(#REF!="",#REF!/MIN($AB$8:$AB$28)*100,"в\к")</f>
        <v>#REF!</v>
      </c>
      <c r="T33" s="221"/>
      <c r="U33" s="14"/>
      <c r="V33" s="4"/>
      <c r="W33" s="4">
        <f t="shared" si="2"/>
        <v>1</v>
      </c>
      <c r="X33" s="15">
        <f t="shared" si="3"/>
        <v>4</v>
      </c>
      <c r="Y33" s="4">
        <f t="shared" si="4"/>
        <v>15</v>
      </c>
      <c r="Z33" s="4">
        <f t="shared" si="5"/>
        <v>79</v>
      </c>
      <c r="AA33" s="12">
        <f t="shared" si="6"/>
        <v>9.1435185185185185E-4</v>
      </c>
      <c r="AB33" s="4">
        <f t="shared" si="7"/>
        <v>79</v>
      </c>
    </row>
    <row r="34" spans="1:29" ht="28.35" customHeight="1" x14ac:dyDescent="0.2">
      <c r="A34" s="300"/>
      <c r="B34" s="277">
        <f>Q32+Q33+Q34</f>
        <v>5.2199074074074075E-3</v>
      </c>
      <c r="C34" s="269" t="s">
        <v>515</v>
      </c>
      <c r="D34" s="97" t="s">
        <v>243</v>
      </c>
      <c r="E34" s="272">
        <v>1.0034722222222222E-3</v>
      </c>
      <c r="F34" s="221">
        <v>80</v>
      </c>
      <c r="G34" s="221">
        <v>30</v>
      </c>
      <c r="H34" s="221">
        <v>30</v>
      </c>
      <c r="I34" s="221">
        <v>5</v>
      </c>
      <c r="J34" s="221"/>
      <c r="K34" s="221"/>
      <c r="L34" s="221">
        <v>30</v>
      </c>
      <c r="M34" s="221"/>
      <c r="N34" s="221"/>
      <c r="O34" s="221"/>
      <c r="P34" s="221">
        <f t="shared" si="0"/>
        <v>175</v>
      </c>
      <c r="Q34" s="86">
        <f t="shared" si="1"/>
        <v>3.0324074074074073E-3</v>
      </c>
      <c r="R34" s="88" t="e">
        <f>IF(#REF!="в\к","в\к",RANK(#REF!,$S$8:$S$28,1))</f>
        <v>#REF!</v>
      </c>
      <c r="S34" s="270" t="e">
        <f>IF(#REF!="",#REF!/MIN($AB$8:$AB$28)*100,"в\к")</f>
        <v>#REF!</v>
      </c>
      <c r="T34" s="221"/>
      <c r="U34" s="14"/>
      <c r="V34" s="4"/>
      <c r="W34" s="4">
        <f t="shared" si="2"/>
        <v>1</v>
      </c>
      <c r="X34" s="15">
        <f t="shared" si="3"/>
        <v>27</v>
      </c>
      <c r="Y34" s="4">
        <f t="shared" si="4"/>
        <v>175</v>
      </c>
      <c r="Z34" s="4">
        <f t="shared" si="5"/>
        <v>262</v>
      </c>
      <c r="AA34" s="12">
        <f t="shared" si="6"/>
        <v>3.0324074074074073E-3</v>
      </c>
      <c r="AB34" s="4">
        <f t="shared" si="7"/>
        <v>262</v>
      </c>
    </row>
    <row r="35" spans="1:29" ht="28.35" customHeight="1" x14ac:dyDescent="0.2">
      <c r="A35" s="298"/>
      <c r="B35" s="277">
        <f>Q35+Q36+Q37</f>
        <v>4.0277777777777777E-3</v>
      </c>
      <c r="C35" s="269" t="s">
        <v>553</v>
      </c>
      <c r="D35" s="97" t="s">
        <v>227</v>
      </c>
      <c r="E35" s="272">
        <v>7.3668981481481469E-4</v>
      </c>
      <c r="F35" s="221"/>
      <c r="G35" s="221"/>
      <c r="H35" s="221"/>
      <c r="I35" s="221"/>
      <c r="J35" s="221"/>
      <c r="K35" s="221"/>
      <c r="L35" s="221">
        <v>30</v>
      </c>
      <c r="M35" s="221"/>
      <c r="N35" s="221"/>
      <c r="O35" s="221"/>
      <c r="P35" s="221">
        <f t="shared" si="0"/>
        <v>30</v>
      </c>
      <c r="Q35" s="86">
        <f t="shared" si="1"/>
        <v>1.0879629629629629E-3</v>
      </c>
      <c r="R35" s="88" t="e">
        <f>IF(S35="в\к","в\к",RANK(S35,$S$8:$S$28,1))</f>
        <v>#REF!</v>
      </c>
      <c r="S35" s="270">
        <f>IF(V35="",AB35/MIN($AB$8:$AB$28)*100,"в\к")</f>
        <v>191.83673469387753</v>
      </c>
      <c r="T35" s="221"/>
      <c r="U35" s="14"/>
      <c r="V35" s="4"/>
      <c r="W35" s="4">
        <f t="shared" si="2"/>
        <v>1</v>
      </c>
      <c r="X35" s="15">
        <f t="shared" si="3"/>
        <v>4</v>
      </c>
      <c r="Y35" s="4">
        <f t="shared" si="4"/>
        <v>30</v>
      </c>
      <c r="Z35" s="4">
        <f t="shared" si="5"/>
        <v>94</v>
      </c>
      <c r="AA35" s="12">
        <f t="shared" si="6"/>
        <v>1.0879629629629629E-3</v>
      </c>
      <c r="AB35" s="4">
        <f t="shared" si="7"/>
        <v>94</v>
      </c>
    </row>
    <row r="36" spans="1:29" ht="28.35" customHeight="1" x14ac:dyDescent="0.2">
      <c r="A36" s="299"/>
      <c r="B36" s="277">
        <f>Q35+Q36+Q37</f>
        <v>4.0277777777777777E-3</v>
      </c>
      <c r="C36" s="269" t="s">
        <v>517</v>
      </c>
      <c r="D36" s="97" t="s">
        <v>227</v>
      </c>
      <c r="E36" s="272">
        <v>5.8344907407407401E-4</v>
      </c>
      <c r="F36" s="221"/>
      <c r="G36" s="221">
        <v>10</v>
      </c>
      <c r="H36" s="221">
        <v>30</v>
      </c>
      <c r="I36" s="221">
        <v>30</v>
      </c>
      <c r="J36" s="221"/>
      <c r="K36" s="221"/>
      <c r="L36" s="221"/>
      <c r="M36" s="221"/>
      <c r="N36" s="221"/>
      <c r="O36" s="221"/>
      <c r="P36" s="221">
        <f t="shared" si="0"/>
        <v>70</v>
      </c>
      <c r="Q36" s="86">
        <f t="shared" si="1"/>
        <v>1.3888888888888889E-3</v>
      </c>
      <c r="R36" s="88" t="e">
        <f>IF(S36="в\к","в\к",RANK(S36,$S$8:$S$28,1))</f>
        <v>#REF!</v>
      </c>
      <c r="S36" s="270" t="e">
        <f>IF(#REF!="",#REF!/MIN($AB$8:$AB$28)*100,"в\к")</f>
        <v>#REF!</v>
      </c>
      <c r="T36" s="221"/>
      <c r="U36" s="14"/>
      <c r="V36" s="4"/>
      <c r="W36" s="4">
        <f t="shared" si="2"/>
        <v>0</v>
      </c>
      <c r="X36" s="15">
        <f t="shared" si="3"/>
        <v>50</v>
      </c>
      <c r="Y36" s="4">
        <f t="shared" si="4"/>
        <v>70</v>
      </c>
      <c r="Z36" s="4">
        <f t="shared" si="5"/>
        <v>120</v>
      </c>
      <c r="AA36" s="12">
        <f t="shared" si="6"/>
        <v>1.3888888888888889E-3</v>
      </c>
      <c r="AB36" s="4">
        <f t="shared" si="7"/>
        <v>120</v>
      </c>
      <c r="AC36" s="21"/>
    </row>
    <row r="37" spans="1:29" ht="28.35" customHeight="1" x14ac:dyDescent="0.2">
      <c r="A37" s="300"/>
      <c r="B37" s="277">
        <f>Q35+Q36+Q37</f>
        <v>4.0277777777777777E-3</v>
      </c>
      <c r="C37" s="269" t="s">
        <v>516</v>
      </c>
      <c r="D37" s="97" t="s">
        <v>227</v>
      </c>
      <c r="E37" s="272">
        <v>8.0289351851851843E-4</v>
      </c>
      <c r="F37" s="221"/>
      <c r="G37" s="221"/>
      <c r="H37" s="221">
        <v>30</v>
      </c>
      <c r="I37" s="221">
        <v>5</v>
      </c>
      <c r="J37" s="221"/>
      <c r="K37" s="221"/>
      <c r="L37" s="221">
        <v>30</v>
      </c>
      <c r="M37" s="221"/>
      <c r="N37" s="221"/>
      <c r="O37" s="221"/>
      <c r="P37" s="221">
        <f t="shared" si="0"/>
        <v>65</v>
      </c>
      <c r="Q37" s="86">
        <f t="shared" si="1"/>
        <v>1.5509259259259259E-3</v>
      </c>
      <c r="R37" s="88" t="e">
        <f>IF(S37="в\к","в\к",RANK(S37,$S$8:$S$28,1))</f>
        <v>#REF!</v>
      </c>
      <c r="S37" s="270" t="e">
        <f>IF(#REF!="",#REF!/MIN($AB$8:$AB$28)*100,"в\к")</f>
        <v>#REF!</v>
      </c>
      <c r="T37" s="221"/>
      <c r="U37" s="14"/>
      <c r="V37" s="4"/>
      <c r="W37" s="4">
        <f t="shared" si="2"/>
        <v>1</v>
      </c>
      <c r="X37" s="15">
        <f t="shared" si="3"/>
        <v>9</v>
      </c>
      <c r="Y37" s="4">
        <f t="shared" si="4"/>
        <v>65</v>
      </c>
      <c r="Z37" s="4">
        <f t="shared" si="5"/>
        <v>134</v>
      </c>
      <c r="AA37" s="12">
        <f t="shared" si="6"/>
        <v>1.5509259259259259E-3</v>
      </c>
      <c r="AB37" s="4">
        <f t="shared" si="7"/>
        <v>134</v>
      </c>
    </row>
    <row r="38" spans="1:29" ht="28.35" customHeight="1" x14ac:dyDescent="0.2">
      <c r="A38" s="298"/>
      <c r="B38" s="277">
        <f>Q38+Q39+Q40</f>
        <v>1.0219907407407407E-2</v>
      </c>
      <c r="C38" s="269" t="s">
        <v>518</v>
      </c>
      <c r="D38" s="97" t="s">
        <v>44</v>
      </c>
      <c r="E38" s="272">
        <v>7.2754629629629634E-4</v>
      </c>
      <c r="F38" s="221"/>
      <c r="G38" s="221"/>
      <c r="H38" s="221">
        <v>60</v>
      </c>
      <c r="I38" s="221">
        <v>15</v>
      </c>
      <c r="J38" s="221"/>
      <c r="K38" s="221">
        <v>10</v>
      </c>
      <c r="L38" s="221"/>
      <c r="M38" s="221"/>
      <c r="N38" s="221"/>
      <c r="O38" s="221"/>
      <c r="P38" s="221">
        <f t="shared" si="0"/>
        <v>85</v>
      </c>
      <c r="Q38" s="86">
        <f t="shared" si="1"/>
        <v>1.712962962962963E-3</v>
      </c>
      <c r="R38" s="88" t="e">
        <f>IF(S38="в\к","в\к",RANK(S38,$S$8:$S$28,1))</f>
        <v>#REF!</v>
      </c>
      <c r="S38" s="270">
        <f>IF(V38="",AB38/MIN($AB$8:$AB$28)*100,"в\к")</f>
        <v>302.0408163265306</v>
      </c>
      <c r="T38" s="221"/>
      <c r="U38" s="14"/>
      <c r="V38" s="4"/>
      <c r="W38" s="4">
        <f t="shared" si="2"/>
        <v>1</v>
      </c>
      <c r="X38" s="15">
        <f t="shared" si="3"/>
        <v>3</v>
      </c>
      <c r="Y38" s="4">
        <f t="shared" si="4"/>
        <v>85</v>
      </c>
      <c r="Z38" s="4">
        <f t="shared" si="5"/>
        <v>148</v>
      </c>
      <c r="AA38" s="12">
        <f t="shared" si="6"/>
        <v>1.712962962962963E-3</v>
      </c>
      <c r="AB38" s="4">
        <f t="shared" si="7"/>
        <v>148</v>
      </c>
      <c r="AC38" s="21"/>
    </row>
    <row r="39" spans="1:29" ht="28.35" customHeight="1" x14ac:dyDescent="0.2">
      <c r="A39" s="299"/>
      <c r="B39" s="277">
        <f>Q38+Q39+Q40</f>
        <v>1.0219907407407407E-2</v>
      </c>
      <c r="C39" s="269" t="s">
        <v>519</v>
      </c>
      <c r="D39" s="97" t="s">
        <v>44</v>
      </c>
      <c r="E39" s="272">
        <v>1.0050925925925926E-3</v>
      </c>
      <c r="F39" s="221">
        <v>60</v>
      </c>
      <c r="G39" s="221"/>
      <c r="H39" s="221">
        <v>90</v>
      </c>
      <c r="I39" s="221">
        <v>10</v>
      </c>
      <c r="J39" s="221"/>
      <c r="K39" s="221">
        <v>10</v>
      </c>
      <c r="L39" s="221">
        <v>30</v>
      </c>
      <c r="M39" s="221"/>
      <c r="N39" s="221"/>
      <c r="O39" s="221"/>
      <c r="P39" s="221">
        <f t="shared" si="0"/>
        <v>200</v>
      </c>
      <c r="Q39" s="86">
        <f t="shared" si="1"/>
        <v>3.3217592592592591E-3</v>
      </c>
      <c r="R39" s="88" t="e">
        <f>IF(S39="в\к","в\к",RANK(S39,$S$8:$S$28,1))</f>
        <v>#REF!</v>
      </c>
      <c r="S39" s="270">
        <f>IF(V39="",AB39/MIN($AB$8:$AB$28)*100,"в\к")</f>
        <v>585.71428571428567</v>
      </c>
      <c r="T39" s="221"/>
      <c r="U39" s="14"/>
      <c r="V39" s="4"/>
      <c r="W39" s="4">
        <f t="shared" si="2"/>
        <v>1</v>
      </c>
      <c r="X39" s="15">
        <f t="shared" si="3"/>
        <v>27</v>
      </c>
      <c r="Y39" s="4">
        <f t="shared" si="4"/>
        <v>200</v>
      </c>
      <c r="Z39" s="4">
        <f t="shared" si="5"/>
        <v>287</v>
      </c>
      <c r="AA39" s="12">
        <f t="shared" si="6"/>
        <v>3.3217592592592591E-3</v>
      </c>
      <c r="AB39" s="4">
        <f t="shared" si="7"/>
        <v>287</v>
      </c>
      <c r="AC39" s="21"/>
    </row>
    <row r="40" spans="1:29" ht="28.35" customHeight="1" x14ac:dyDescent="0.2">
      <c r="A40" s="300"/>
      <c r="B40" s="277">
        <f>Q38+Q39+Q40</f>
        <v>1.0219907407407407E-2</v>
      </c>
      <c r="C40" s="269" t="s">
        <v>520</v>
      </c>
      <c r="D40" s="97" t="s">
        <v>44</v>
      </c>
      <c r="E40" s="272">
        <v>1.244675925925926E-3</v>
      </c>
      <c r="F40" s="221">
        <v>90</v>
      </c>
      <c r="G40" s="221">
        <v>30</v>
      </c>
      <c r="H40" s="221">
        <v>120</v>
      </c>
      <c r="I40" s="221">
        <v>30</v>
      </c>
      <c r="J40" s="221">
        <v>30</v>
      </c>
      <c r="K40" s="221">
        <v>10</v>
      </c>
      <c r="L40" s="221">
        <v>30</v>
      </c>
      <c r="M40" s="221"/>
      <c r="N40" s="221"/>
      <c r="O40" s="221"/>
      <c r="P40" s="221">
        <f t="shared" ref="P40:P55" si="9">SUM(F40:O40)</f>
        <v>340</v>
      </c>
      <c r="Q40" s="86">
        <f t="shared" si="1"/>
        <v>5.185185185185185E-3</v>
      </c>
      <c r="R40" s="88" t="e">
        <f>IF(#REF!="в\к","в\к",RANK(#REF!,$S$8:$S$28,1))</f>
        <v>#REF!</v>
      </c>
      <c r="S40" s="270" t="e">
        <f>IF(#REF!="",#REF!/MIN($AB$8:$AB$28)*100,"в\к")</f>
        <v>#REF!</v>
      </c>
      <c r="T40" s="221"/>
      <c r="U40" s="14"/>
      <c r="V40" s="4"/>
      <c r="W40" s="4">
        <f t="shared" si="2"/>
        <v>1</v>
      </c>
      <c r="X40" s="15">
        <f t="shared" si="3"/>
        <v>48</v>
      </c>
      <c r="Y40" s="4">
        <f t="shared" si="4"/>
        <v>340</v>
      </c>
      <c r="Z40" s="4">
        <f t="shared" si="5"/>
        <v>448</v>
      </c>
      <c r="AA40" s="12">
        <f t="shared" si="6"/>
        <v>5.185185185185185E-3</v>
      </c>
      <c r="AB40" s="4">
        <f t="shared" si="7"/>
        <v>448</v>
      </c>
    </row>
    <row r="41" spans="1:29" ht="28.35" customHeight="1" x14ac:dyDescent="0.2">
      <c r="A41" s="298"/>
      <c r="B41" s="277">
        <f>Q41+Q42+Q43</f>
        <v>6.053240740740741E-3</v>
      </c>
      <c r="C41" s="269" t="s">
        <v>522</v>
      </c>
      <c r="D41" s="97" t="s">
        <v>521</v>
      </c>
      <c r="E41" s="272">
        <v>7.0706018518518514E-4</v>
      </c>
      <c r="F41" s="221"/>
      <c r="G41" s="221"/>
      <c r="H41" s="221"/>
      <c r="I41" s="221"/>
      <c r="J41" s="221"/>
      <c r="K41" s="221"/>
      <c r="L41" s="221">
        <v>30</v>
      </c>
      <c r="M41" s="221"/>
      <c r="N41" s="221"/>
      <c r="O41" s="221"/>
      <c r="P41" s="221">
        <f t="shared" si="9"/>
        <v>30</v>
      </c>
      <c r="Q41" s="86">
        <f t="shared" si="1"/>
        <v>1.0532407407407407E-3</v>
      </c>
      <c r="R41" s="88" t="e">
        <f>IF(S41="в\к","в\к",RANK(S41,$S$8:$S$28,1))</f>
        <v>#REF!</v>
      </c>
      <c r="S41" s="270">
        <f>IF(V41="",AB41/MIN($AB$8:$AB$28)*100,"в\к")</f>
        <v>185.71428571428572</v>
      </c>
      <c r="T41" s="221"/>
      <c r="U41" s="14"/>
      <c r="V41" s="4"/>
      <c r="W41" s="4">
        <f t="shared" si="2"/>
        <v>1</v>
      </c>
      <c r="X41" s="15">
        <f t="shared" si="3"/>
        <v>1</v>
      </c>
      <c r="Y41" s="4">
        <f t="shared" si="4"/>
        <v>30</v>
      </c>
      <c r="Z41" s="4">
        <f t="shared" si="5"/>
        <v>91</v>
      </c>
      <c r="AA41" s="12">
        <f t="shared" si="6"/>
        <v>1.0532407407407407E-3</v>
      </c>
      <c r="AB41" s="4">
        <f t="shared" si="7"/>
        <v>91</v>
      </c>
    </row>
    <row r="42" spans="1:29" ht="28.35" customHeight="1" x14ac:dyDescent="0.2">
      <c r="A42" s="299"/>
      <c r="B42" s="277">
        <f>Q41+Q42+Q43</f>
        <v>6.053240740740741E-3</v>
      </c>
      <c r="C42" s="269" t="s">
        <v>554</v>
      </c>
      <c r="D42" s="97" t="s">
        <v>521</v>
      </c>
      <c r="E42" s="272">
        <v>9.6284722222222225E-4</v>
      </c>
      <c r="F42" s="221">
        <v>90</v>
      </c>
      <c r="G42" s="221">
        <v>70</v>
      </c>
      <c r="H42" s="221">
        <v>50</v>
      </c>
      <c r="I42" s="221"/>
      <c r="J42" s="221"/>
      <c r="K42" s="221"/>
      <c r="L42" s="221"/>
      <c r="M42" s="221"/>
      <c r="N42" s="221"/>
      <c r="O42" s="221"/>
      <c r="P42" s="221">
        <f t="shared" si="9"/>
        <v>210</v>
      </c>
      <c r="Q42" s="86">
        <f t="shared" si="1"/>
        <v>3.3912037037037036E-3</v>
      </c>
      <c r="R42" s="88" t="e">
        <f>IF(S42="в\к","в\к",RANK(S42,$S$8:$S$28,1))</f>
        <v>#REF!</v>
      </c>
      <c r="S42" s="270">
        <f>IF(V42="",AB42/MIN($AB$8:$AB$28)*100,"в\к")</f>
        <v>597.9591836734694</v>
      </c>
      <c r="T42" s="221"/>
      <c r="U42" s="14"/>
      <c r="V42" s="4"/>
      <c r="W42" s="4">
        <f t="shared" si="2"/>
        <v>1</v>
      </c>
      <c r="X42" s="15">
        <f t="shared" si="3"/>
        <v>23</v>
      </c>
      <c r="Y42" s="4">
        <f t="shared" si="4"/>
        <v>210</v>
      </c>
      <c r="Z42" s="4">
        <f t="shared" si="5"/>
        <v>293</v>
      </c>
      <c r="AA42" s="12">
        <f t="shared" si="6"/>
        <v>3.3912037037037036E-3</v>
      </c>
      <c r="AB42" s="4">
        <f t="shared" si="7"/>
        <v>293</v>
      </c>
      <c r="AC42" s="23"/>
    </row>
    <row r="43" spans="1:29" ht="28.35" customHeight="1" x14ac:dyDescent="0.2">
      <c r="A43" s="300"/>
      <c r="B43" s="277">
        <f>Q41+Q42+Q43</f>
        <v>6.053240740740741E-3</v>
      </c>
      <c r="C43" s="269" t="s">
        <v>523</v>
      </c>
      <c r="D43" s="97" t="s">
        <v>521</v>
      </c>
      <c r="E43" s="272">
        <v>8.0231481481481484E-4</v>
      </c>
      <c r="F43" s="221"/>
      <c r="G43" s="221">
        <v>20</v>
      </c>
      <c r="H43" s="221">
        <v>30</v>
      </c>
      <c r="I43" s="221">
        <v>20</v>
      </c>
      <c r="J43" s="221"/>
      <c r="K43" s="221"/>
      <c r="L43" s="221"/>
      <c r="M43" s="221"/>
      <c r="N43" s="221"/>
      <c r="O43" s="221"/>
      <c r="P43" s="221">
        <f t="shared" si="9"/>
        <v>70</v>
      </c>
      <c r="Q43" s="86">
        <f t="shared" si="1"/>
        <v>1.6087962962962963E-3</v>
      </c>
      <c r="R43" s="88" t="e">
        <f>IF(S12="в\к","в\к",RANK(S12,$S$8:$S$28,1))</f>
        <v>#REF!</v>
      </c>
      <c r="S43" s="270">
        <f>IF(V12="",AB12/MIN($AB$8:$AB$28)*100,"в\к")</f>
        <v>177.55102040816325</v>
      </c>
      <c r="T43" s="221"/>
      <c r="U43" s="14"/>
      <c r="V43" s="4"/>
      <c r="W43" s="4">
        <f t="shared" si="2"/>
        <v>1</v>
      </c>
      <c r="X43" s="15">
        <f t="shared" si="3"/>
        <v>9</v>
      </c>
      <c r="Y43" s="4">
        <f t="shared" si="4"/>
        <v>70</v>
      </c>
      <c r="Z43" s="4">
        <f t="shared" si="5"/>
        <v>139</v>
      </c>
      <c r="AA43" s="12">
        <f t="shared" si="6"/>
        <v>1.6087962962962963E-3</v>
      </c>
      <c r="AB43" s="4">
        <f t="shared" si="7"/>
        <v>139</v>
      </c>
    </row>
    <row r="44" spans="1:29" ht="28.35" customHeight="1" x14ac:dyDescent="0.2">
      <c r="A44" s="298"/>
      <c r="B44" s="277">
        <f>Q44+Q45+Q46</f>
        <v>3.7731481481481479E-3</v>
      </c>
      <c r="C44" s="150" t="s">
        <v>467</v>
      </c>
      <c r="D44" s="98" t="s">
        <v>524</v>
      </c>
      <c r="E44" s="272">
        <v>1.0960648148148149E-3</v>
      </c>
      <c r="F44" s="221">
        <v>20</v>
      </c>
      <c r="G44" s="221">
        <v>10</v>
      </c>
      <c r="H44" s="221">
        <v>15</v>
      </c>
      <c r="I44" s="221">
        <v>5</v>
      </c>
      <c r="J44" s="221"/>
      <c r="K44" s="221">
        <v>10</v>
      </c>
      <c r="L44" s="221">
        <v>30</v>
      </c>
      <c r="M44" s="221"/>
      <c r="N44" s="221"/>
      <c r="O44" s="221"/>
      <c r="P44" s="221">
        <f t="shared" si="9"/>
        <v>90</v>
      </c>
      <c r="Q44" s="86">
        <f t="shared" si="1"/>
        <v>2.1412037037037038E-3</v>
      </c>
      <c r="R44" s="88" t="e">
        <f>IF(S44="в\к","в\к",RANK(S44,$S$8:$S$28,1))</f>
        <v>#REF!</v>
      </c>
      <c r="S44" s="270" t="e">
        <f>IF(#REF!="",#REF!/MIN($AB$8:$AB$28)*100,"в\к")</f>
        <v>#REF!</v>
      </c>
      <c r="T44" s="221"/>
      <c r="U44" s="14"/>
      <c r="V44" s="4"/>
      <c r="W44" s="4">
        <f t="shared" si="2"/>
        <v>1</v>
      </c>
      <c r="X44" s="15">
        <f t="shared" si="3"/>
        <v>35</v>
      </c>
      <c r="Y44" s="4">
        <f t="shared" si="4"/>
        <v>90</v>
      </c>
      <c r="Z44" s="4">
        <f t="shared" si="5"/>
        <v>185</v>
      </c>
      <c r="AA44" s="12">
        <f t="shared" si="6"/>
        <v>2.1412037037037038E-3</v>
      </c>
      <c r="AB44" s="4">
        <f t="shared" si="7"/>
        <v>185</v>
      </c>
    </row>
    <row r="45" spans="1:29" ht="28.35" customHeight="1" x14ac:dyDescent="0.2">
      <c r="A45" s="299"/>
      <c r="B45" s="277">
        <f>Q44+Q45+Q46</f>
        <v>3.7731481481481479E-3</v>
      </c>
      <c r="C45" s="150" t="s">
        <v>525</v>
      </c>
      <c r="D45" s="98" t="s">
        <v>524</v>
      </c>
      <c r="E45" s="272">
        <v>6.8807870370370377E-4</v>
      </c>
      <c r="F45" s="221"/>
      <c r="G45" s="221">
        <v>5</v>
      </c>
      <c r="H45" s="221"/>
      <c r="I45" s="221">
        <v>10</v>
      </c>
      <c r="J45" s="221"/>
      <c r="K45" s="221">
        <v>10</v>
      </c>
      <c r="L45" s="221"/>
      <c r="M45" s="221"/>
      <c r="N45" s="221"/>
      <c r="O45" s="221"/>
      <c r="P45" s="221">
        <f t="shared" si="9"/>
        <v>25</v>
      </c>
      <c r="Q45" s="86">
        <f t="shared" si="1"/>
        <v>9.7222222222222219E-4</v>
      </c>
      <c r="R45" s="88" t="e">
        <f>IF(#REF!="в\к","в\к",RANK(#REF!,$S$8:$S$28,1))</f>
        <v>#REF!</v>
      </c>
      <c r="S45" s="270" t="e">
        <f>IF(#REF!="",#REF!/MIN($AB$8:$AB$28)*100,"в\к")</f>
        <v>#REF!</v>
      </c>
      <c r="T45" s="221"/>
      <c r="U45" s="14"/>
      <c r="V45" s="4"/>
      <c r="W45" s="4">
        <f t="shared" si="2"/>
        <v>0</v>
      </c>
      <c r="X45" s="15">
        <f t="shared" si="3"/>
        <v>59</v>
      </c>
      <c r="Y45" s="4">
        <f t="shared" si="4"/>
        <v>25</v>
      </c>
      <c r="Z45" s="4">
        <f t="shared" si="5"/>
        <v>84</v>
      </c>
      <c r="AA45" s="12">
        <f t="shared" si="6"/>
        <v>9.7222222222222219E-4</v>
      </c>
      <c r="AB45" s="4">
        <f t="shared" si="7"/>
        <v>84</v>
      </c>
    </row>
    <row r="46" spans="1:29" ht="37.5" customHeight="1" x14ac:dyDescent="0.2">
      <c r="A46" s="300"/>
      <c r="B46" s="277">
        <f>Q44+Q45+Q46</f>
        <v>3.7731481481481479E-3</v>
      </c>
      <c r="C46" s="150" t="s">
        <v>474</v>
      </c>
      <c r="D46" s="98" t="s">
        <v>524</v>
      </c>
      <c r="E46" s="272">
        <v>6.601851851851852E-4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>
        <f t="shared" si="9"/>
        <v>0</v>
      </c>
      <c r="Q46" s="86">
        <f t="shared" si="1"/>
        <v>6.5972222222222224E-4</v>
      </c>
      <c r="R46" s="88" t="e">
        <f>IF(S4="в\к","в\к",RANK(S4,$S$8:$S$28,1))</f>
        <v>#REF!</v>
      </c>
      <c r="S46" s="270">
        <f>IF(V4="",AB4/MIN($AB$8:$AB$28)*100,"в\к")</f>
        <v>0</v>
      </c>
      <c r="T46" s="221"/>
      <c r="U46" s="14"/>
      <c r="V46" s="4"/>
      <c r="W46" s="4">
        <f t="shared" si="2"/>
        <v>0</v>
      </c>
      <c r="X46" s="15">
        <f t="shared" si="3"/>
        <v>57</v>
      </c>
      <c r="Y46" s="4">
        <f t="shared" si="4"/>
        <v>0</v>
      </c>
      <c r="Z46" s="4">
        <f t="shared" si="5"/>
        <v>57</v>
      </c>
      <c r="AA46" s="12">
        <f t="shared" si="6"/>
        <v>6.5972222222222224E-4</v>
      </c>
      <c r="AB46" s="4">
        <f t="shared" si="7"/>
        <v>57</v>
      </c>
    </row>
    <row r="47" spans="1:29" ht="28.35" customHeight="1" x14ac:dyDescent="0.2">
      <c r="A47" s="298"/>
      <c r="B47" s="277">
        <f>Q47+Q48+Q49</f>
        <v>8.9351851851851849E-3</v>
      </c>
      <c r="C47" s="150" t="s">
        <v>555</v>
      </c>
      <c r="D47" s="98" t="s">
        <v>292</v>
      </c>
      <c r="E47" s="272">
        <v>9.6250000000000014E-4</v>
      </c>
      <c r="F47" s="221"/>
      <c r="G47" s="221">
        <v>30</v>
      </c>
      <c r="H47" s="221">
        <v>120</v>
      </c>
      <c r="I47" s="221">
        <v>30</v>
      </c>
      <c r="J47" s="221">
        <v>10</v>
      </c>
      <c r="K47" s="221">
        <v>40</v>
      </c>
      <c r="L47" s="221">
        <v>30</v>
      </c>
      <c r="M47" s="221"/>
      <c r="N47" s="221"/>
      <c r="O47" s="221"/>
      <c r="P47" s="221">
        <f t="shared" si="9"/>
        <v>260</v>
      </c>
      <c r="Q47" s="86">
        <f t="shared" si="1"/>
        <v>3.9699074074074072E-3</v>
      </c>
      <c r="R47" s="88" t="e">
        <f t="shared" ref="R47:R52" si="10">IF(S47="в\к","в\к",RANK(S47,$S$8:$S$28,1))</f>
        <v>#REF!</v>
      </c>
      <c r="S47" s="270" t="e">
        <f>IF(#REF!="",#REF!/MIN($AB$8:$AB$28)*100,"в\к")</f>
        <v>#REF!</v>
      </c>
      <c r="T47" s="221"/>
      <c r="U47" s="14"/>
      <c r="V47" s="4"/>
      <c r="W47" s="4">
        <f t="shared" si="2"/>
        <v>1</v>
      </c>
      <c r="X47" s="15">
        <f t="shared" si="3"/>
        <v>23</v>
      </c>
      <c r="Y47" s="4">
        <f t="shared" si="4"/>
        <v>260</v>
      </c>
      <c r="Z47" s="4">
        <f t="shared" si="5"/>
        <v>343</v>
      </c>
      <c r="AA47" s="12">
        <f t="shared" si="6"/>
        <v>3.9699074074074072E-3</v>
      </c>
      <c r="AB47" s="4">
        <f t="shared" si="7"/>
        <v>343</v>
      </c>
    </row>
    <row r="48" spans="1:29" ht="28.35" customHeight="1" x14ac:dyDescent="0.2">
      <c r="A48" s="299"/>
      <c r="B48" s="277">
        <f>Q47+Q48+Q49</f>
        <v>8.9351851851851849E-3</v>
      </c>
      <c r="C48" s="269" t="s">
        <v>556</v>
      </c>
      <c r="D48" s="98" t="s">
        <v>292</v>
      </c>
      <c r="E48" s="272">
        <v>9.1736111111111109E-4</v>
      </c>
      <c r="F48" s="221">
        <v>50</v>
      </c>
      <c r="G48" s="221"/>
      <c r="H48" s="221"/>
      <c r="I48" s="221">
        <v>15</v>
      </c>
      <c r="J48" s="221">
        <v>30</v>
      </c>
      <c r="K48" s="221"/>
      <c r="L48" s="221">
        <v>30</v>
      </c>
      <c r="M48" s="221"/>
      <c r="N48" s="221"/>
      <c r="O48" s="221"/>
      <c r="P48" s="221">
        <f t="shared" si="9"/>
        <v>125</v>
      </c>
      <c r="Q48" s="86">
        <f t="shared" si="1"/>
        <v>2.3611111111111111E-3</v>
      </c>
      <c r="R48" s="88" t="e">
        <f t="shared" si="10"/>
        <v>#REF!</v>
      </c>
      <c r="S48" s="270">
        <f>IF(V48="",AB48/MIN($AB$8:$AB$28)*100,"в\к")</f>
        <v>416.32653061224494</v>
      </c>
      <c r="T48" s="221"/>
      <c r="U48" s="14"/>
      <c r="V48" s="4"/>
      <c r="W48" s="4">
        <f t="shared" si="2"/>
        <v>1</v>
      </c>
      <c r="X48" s="15">
        <f t="shared" si="3"/>
        <v>19</v>
      </c>
      <c r="Y48" s="4">
        <f t="shared" si="4"/>
        <v>125</v>
      </c>
      <c r="Z48" s="4">
        <f t="shared" si="5"/>
        <v>204</v>
      </c>
      <c r="AA48" s="12">
        <f t="shared" si="6"/>
        <v>2.3611111111111111E-3</v>
      </c>
      <c r="AB48" s="4">
        <f t="shared" si="7"/>
        <v>204</v>
      </c>
      <c r="AC48" s="23"/>
    </row>
    <row r="49" spans="1:349" ht="28.35" customHeight="1" x14ac:dyDescent="0.2">
      <c r="A49" s="300"/>
      <c r="B49" s="277">
        <f>Q47+Q48+Q49</f>
        <v>8.9351851851851849E-3</v>
      </c>
      <c r="C49" s="269" t="s">
        <v>195</v>
      </c>
      <c r="D49" s="98" t="s">
        <v>292</v>
      </c>
      <c r="E49" s="272">
        <v>9.8437500000000001E-4</v>
      </c>
      <c r="F49" s="221">
        <v>40</v>
      </c>
      <c r="G49" s="221">
        <v>30</v>
      </c>
      <c r="H49" s="221">
        <v>40</v>
      </c>
      <c r="I49" s="221">
        <v>30</v>
      </c>
      <c r="J49" s="221"/>
      <c r="K49" s="221"/>
      <c r="L49" s="221"/>
      <c r="M49" s="221"/>
      <c r="N49" s="221"/>
      <c r="O49" s="221"/>
      <c r="P49" s="221">
        <f t="shared" si="9"/>
        <v>140</v>
      </c>
      <c r="Q49" s="86">
        <f t="shared" si="1"/>
        <v>2.6041666666666665E-3</v>
      </c>
      <c r="R49" s="88" t="e">
        <f t="shared" si="10"/>
        <v>#REF!</v>
      </c>
      <c r="S49" s="270">
        <f>IF(V49="",AB49/MIN($AB$8:$AB$28)*100,"в\к")</f>
        <v>459.18367346938783</v>
      </c>
      <c r="T49" s="221"/>
      <c r="U49" s="14"/>
      <c r="V49" s="4"/>
      <c r="W49" s="4">
        <f t="shared" si="2"/>
        <v>1</v>
      </c>
      <c r="X49" s="15">
        <f t="shared" si="3"/>
        <v>25</v>
      </c>
      <c r="Y49" s="4">
        <f t="shared" si="4"/>
        <v>140</v>
      </c>
      <c r="Z49" s="4">
        <f t="shared" si="5"/>
        <v>225</v>
      </c>
      <c r="AA49" s="12">
        <f t="shared" si="6"/>
        <v>2.6041666666666665E-3</v>
      </c>
      <c r="AB49" s="4">
        <f t="shared" si="7"/>
        <v>225</v>
      </c>
      <c r="AC49" s="21"/>
    </row>
    <row r="50" spans="1:349" ht="28.35" customHeight="1" x14ac:dyDescent="0.2">
      <c r="A50" s="298"/>
      <c r="B50" s="277">
        <f>Q50+Q51+Q52</f>
        <v>1.0115740740740741E-2</v>
      </c>
      <c r="C50" s="269" t="s">
        <v>526</v>
      </c>
      <c r="D50" s="97" t="s">
        <v>56</v>
      </c>
      <c r="E50" s="272">
        <v>7.6631944444444436E-4</v>
      </c>
      <c r="F50" s="221">
        <v>25</v>
      </c>
      <c r="G50" s="221">
        <v>30</v>
      </c>
      <c r="H50" s="221">
        <v>80</v>
      </c>
      <c r="I50" s="221"/>
      <c r="J50" s="221"/>
      <c r="K50" s="221">
        <v>10</v>
      </c>
      <c r="L50" s="221">
        <v>30</v>
      </c>
      <c r="M50" s="221"/>
      <c r="N50" s="221"/>
      <c r="O50" s="221"/>
      <c r="P50" s="221">
        <f t="shared" si="9"/>
        <v>175</v>
      </c>
      <c r="Q50" s="86">
        <f t="shared" si="1"/>
        <v>2.7893518518518519E-3</v>
      </c>
      <c r="R50" s="88" t="e">
        <f t="shared" si="10"/>
        <v>#REF!</v>
      </c>
      <c r="S50" s="270">
        <f>IF(V15="",AB15/MIN($AB$8:$AB$28)*100,"в\к")</f>
        <v>214.28571428571428</v>
      </c>
      <c r="T50" s="221"/>
      <c r="U50" s="14"/>
      <c r="V50" s="4"/>
      <c r="W50" s="4">
        <f t="shared" si="2"/>
        <v>1</v>
      </c>
      <c r="X50" s="15">
        <f t="shared" si="3"/>
        <v>6</v>
      </c>
      <c r="Y50" s="4">
        <f t="shared" si="4"/>
        <v>175</v>
      </c>
      <c r="Z50" s="4">
        <f t="shared" si="5"/>
        <v>241</v>
      </c>
      <c r="AA50" s="12">
        <f t="shared" si="6"/>
        <v>2.7893518518518519E-3</v>
      </c>
      <c r="AB50" s="4">
        <f t="shared" si="7"/>
        <v>241</v>
      </c>
    </row>
    <row r="51" spans="1:349" ht="28.35" customHeight="1" x14ac:dyDescent="0.2">
      <c r="A51" s="299"/>
      <c r="B51" s="277">
        <f>Q50+Q51+Q52</f>
        <v>1.0115740740740741E-2</v>
      </c>
      <c r="C51" s="269" t="s">
        <v>527</v>
      </c>
      <c r="D51" s="97" t="s">
        <v>56</v>
      </c>
      <c r="E51" s="272">
        <v>8.7800925925925926E-4</v>
      </c>
      <c r="F51" s="221">
        <v>70</v>
      </c>
      <c r="G51" s="221">
        <v>5</v>
      </c>
      <c r="H51" s="221">
        <v>50</v>
      </c>
      <c r="I51" s="221">
        <v>5</v>
      </c>
      <c r="J51" s="221"/>
      <c r="K51" s="221"/>
      <c r="L51" s="221"/>
      <c r="M51" s="221"/>
      <c r="N51" s="221"/>
      <c r="O51" s="221"/>
      <c r="P51" s="221">
        <f t="shared" si="9"/>
        <v>130</v>
      </c>
      <c r="Q51" s="86">
        <f t="shared" si="1"/>
        <v>2.3842592592592591E-3</v>
      </c>
      <c r="R51" s="88" t="e">
        <f t="shared" si="10"/>
        <v>#REF!</v>
      </c>
      <c r="S51" s="270">
        <f>IF(V16="",AB16/MIN($AB$8:$AB$28)*100,"в\к")</f>
        <v>212.24489795918367</v>
      </c>
      <c r="T51" s="221"/>
      <c r="U51" s="14"/>
      <c r="V51" s="4"/>
      <c r="W51" s="4">
        <f t="shared" si="2"/>
        <v>1</v>
      </c>
      <c r="X51" s="15">
        <f t="shared" si="3"/>
        <v>16</v>
      </c>
      <c r="Y51" s="4">
        <f t="shared" si="4"/>
        <v>130</v>
      </c>
      <c r="Z51" s="4">
        <f t="shared" si="5"/>
        <v>206</v>
      </c>
      <c r="AA51" s="12">
        <f t="shared" si="6"/>
        <v>2.3842592592592591E-3</v>
      </c>
      <c r="AB51" s="4">
        <f t="shared" si="7"/>
        <v>206</v>
      </c>
      <c r="AC51" s="21"/>
    </row>
    <row r="52" spans="1:349" ht="28.35" customHeight="1" x14ac:dyDescent="0.2">
      <c r="A52" s="300"/>
      <c r="B52" s="277">
        <f>Q50+Q51+Q52</f>
        <v>1.0115740740740741E-2</v>
      </c>
      <c r="C52" s="269" t="s">
        <v>528</v>
      </c>
      <c r="D52" s="97" t="s">
        <v>56</v>
      </c>
      <c r="E52" s="272">
        <v>1.0094907407407407E-3</v>
      </c>
      <c r="F52" s="221">
        <v>190</v>
      </c>
      <c r="G52" s="221">
        <v>30</v>
      </c>
      <c r="H52" s="221">
        <v>30</v>
      </c>
      <c r="I52" s="221">
        <v>40</v>
      </c>
      <c r="J52" s="221">
        <v>10</v>
      </c>
      <c r="K52" s="221">
        <v>10</v>
      </c>
      <c r="L52" s="221">
        <v>30</v>
      </c>
      <c r="M52" s="221"/>
      <c r="N52" s="221"/>
      <c r="O52" s="221"/>
      <c r="P52" s="221">
        <f t="shared" si="9"/>
        <v>340</v>
      </c>
      <c r="Q52" s="86">
        <f t="shared" si="1"/>
        <v>4.9421296296296297E-3</v>
      </c>
      <c r="R52" s="88" t="e">
        <f t="shared" si="10"/>
        <v>#REF!</v>
      </c>
      <c r="S52" s="270">
        <f>IF(V52="",AB52/MIN($AB$8:$AB$28)*100,"в\к")</f>
        <v>871.42857142857133</v>
      </c>
      <c r="T52" s="221"/>
      <c r="U52" s="14"/>
      <c r="V52" s="4"/>
      <c r="W52" s="4">
        <f t="shared" si="2"/>
        <v>1</v>
      </c>
      <c r="X52" s="15">
        <f t="shared" si="3"/>
        <v>27</v>
      </c>
      <c r="Y52" s="4">
        <f t="shared" si="4"/>
        <v>340</v>
      </c>
      <c r="Z52" s="4">
        <f t="shared" si="5"/>
        <v>427</v>
      </c>
      <c r="AA52" s="12">
        <f t="shared" si="6"/>
        <v>4.9421296296296297E-3</v>
      </c>
      <c r="AB52" s="4">
        <f t="shared" si="7"/>
        <v>427</v>
      </c>
    </row>
    <row r="53" spans="1:349" ht="28.35" customHeight="1" x14ac:dyDescent="0.2">
      <c r="A53" s="298"/>
      <c r="B53" s="277">
        <f>Q53+Q54+Q55</f>
        <v>1.2314814814814813E-2</v>
      </c>
      <c r="C53" s="269" t="s">
        <v>529</v>
      </c>
      <c r="D53" s="97" t="s">
        <v>228</v>
      </c>
      <c r="E53" s="272">
        <v>9.6412037037037039E-4</v>
      </c>
      <c r="F53" s="221">
        <v>110</v>
      </c>
      <c r="G53" s="221">
        <v>30</v>
      </c>
      <c r="H53" s="221">
        <v>80</v>
      </c>
      <c r="I53" s="221">
        <v>10</v>
      </c>
      <c r="J53" s="221"/>
      <c r="K53" s="221"/>
      <c r="L53" s="221">
        <v>30</v>
      </c>
      <c r="M53" s="221"/>
      <c r="N53" s="221"/>
      <c r="O53" s="221"/>
      <c r="P53" s="221">
        <f t="shared" si="9"/>
        <v>260</v>
      </c>
      <c r="Q53" s="86">
        <f t="shared" si="1"/>
        <v>3.9699074074074072E-3</v>
      </c>
      <c r="R53" s="88" t="e">
        <f>IF(#REF!="в\к","в\к",RANK(#REF!,$S$8:$S$28,1))</f>
        <v>#REF!</v>
      </c>
      <c r="S53" s="270" t="e">
        <f>IF(#REF!="",#REF!/MIN($AB$8:$AB$28)*100,"в\к")</f>
        <v>#REF!</v>
      </c>
      <c r="T53" s="221"/>
      <c r="U53" s="14"/>
      <c r="V53" s="4"/>
      <c r="W53" s="4">
        <f t="shared" si="2"/>
        <v>1</v>
      </c>
      <c r="X53" s="15">
        <f t="shared" si="3"/>
        <v>23</v>
      </c>
      <c r="Y53" s="4">
        <f t="shared" si="4"/>
        <v>260</v>
      </c>
      <c r="Z53" s="4">
        <f t="shared" si="5"/>
        <v>343</v>
      </c>
      <c r="AA53" s="12">
        <f t="shared" si="6"/>
        <v>3.9699074074074072E-3</v>
      </c>
      <c r="AB53" s="4">
        <f t="shared" si="7"/>
        <v>343</v>
      </c>
      <c r="AC53" s="19"/>
    </row>
    <row r="54" spans="1:349" ht="28.35" customHeight="1" x14ac:dyDescent="0.2">
      <c r="A54" s="299"/>
      <c r="B54" s="277">
        <f>Q53+Q54+Q55</f>
        <v>1.2314814814814813E-2</v>
      </c>
      <c r="C54" s="269" t="s">
        <v>530</v>
      </c>
      <c r="D54" s="97" t="s">
        <v>228</v>
      </c>
      <c r="E54" s="272">
        <v>9.5902777777777783E-4</v>
      </c>
      <c r="F54" s="221">
        <v>100</v>
      </c>
      <c r="G54" s="221">
        <v>70</v>
      </c>
      <c r="H54" s="221">
        <v>90</v>
      </c>
      <c r="I54" s="221">
        <v>15</v>
      </c>
      <c r="J54" s="221"/>
      <c r="K54" s="221">
        <v>10</v>
      </c>
      <c r="L54" s="221"/>
      <c r="M54" s="221"/>
      <c r="N54" s="221"/>
      <c r="O54" s="221"/>
      <c r="P54" s="221">
        <f t="shared" si="9"/>
        <v>285</v>
      </c>
      <c r="Q54" s="86">
        <f t="shared" si="1"/>
        <v>4.2592592592592595E-3</v>
      </c>
      <c r="R54" s="88" t="e">
        <f>IF(S19="в\к","в\к",RANK(S19,$S$8:$S$28,1))</f>
        <v>#REF!</v>
      </c>
      <c r="S54" s="270">
        <f>IF(V19="",AB19/MIN($AB$8:$AB$28)*100,"в\к")</f>
        <v>289.79591836734693</v>
      </c>
      <c r="T54" s="221"/>
      <c r="U54" s="14"/>
      <c r="V54" s="4"/>
      <c r="W54" s="4">
        <f t="shared" si="2"/>
        <v>1</v>
      </c>
      <c r="X54" s="15">
        <f t="shared" si="3"/>
        <v>23</v>
      </c>
      <c r="Y54" s="4">
        <f t="shared" si="4"/>
        <v>285</v>
      </c>
      <c r="Z54" s="4">
        <f t="shared" si="5"/>
        <v>368</v>
      </c>
      <c r="AA54" s="12">
        <f t="shared" si="6"/>
        <v>4.2592592592592595E-3</v>
      </c>
      <c r="AB54" s="4">
        <f t="shared" si="7"/>
        <v>368</v>
      </c>
    </row>
    <row r="55" spans="1:349" ht="28.35" customHeight="1" x14ac:dyDescent="0.2">
      <c r="A55" s="300"/>
      <c r="B55" s="277">
        <f>Q53+Q54+Q55</f>
        <v>1.2314814814814813E-2</v>
      </c>
      <c r="C55" s="269" t="s">
        <v>531</v>
      </c>
      <c r="D55" s="97" t="s">
        <v>228</v>
      </c>
      <c r="E55" s="272">
        <v>7.3252314814814805E-4</v>
      </c>
      <c r="F55" s="221">
        <v>80</v>
      </c>
      <c r="G55" s="221">
        <v>60</v>
      </c>
      <c r="H55" s="221">
        <v>70</v>
      </c>
      <c r="I55" s="221">
        <v>50</v>
      </c>
      <c r="J55" s="221"/>
      <c r="K55" s="221"/>
      <c r="L55" s="221">
        <v>30</v>
      </c>
      <c r="M55" s="221"/>
      <c r="N55" s="221"/>
      <c r="O55" s="221"/>
      <c r="P55" s="221">
        <f t="shared" si="9"/>
        <v>290</v>
      </c>
      <c r="Q55" s="86">
        <f t="shared" si="1"/>
        <v>4.0856481481481481E-3</v>
      </c>
      <c r="R55" s="88" t="e">
        <f>IF(S55="в\к","в\к",RANK(S55,$S$8:$S$28,1))</f>
        <v>#REF!</v>
      </c>
      <c r="S55" s="270">
        <f>IF(V55="",AB55/MIN($AB$8:$AB$28)*100,"в\к")</f>
        <v>720.40816326530614</v>
      </c>
      <c r="T55" s="221"/>
      <c r="U55" s="14"/>
      <c r="V55" s="4"/>
      <c r="W55" s="4">
        <f t="shared" si="2"/>
        <v>1</v>
      </c>
      <c r="X55" s="15">
        <f t="shared" si="3"/>
        <v>3</v>
      </c>
      <c r="Y55" s="4">
        <f t="shared" si="4"/>
        <v>290</v>
      </c>
      <c r="Z55" s="4">
        <f t="shared" si="5"/>
        <v>353</v>
      </c>
      <c r="AA55" s="12">
        <f t="shared" si="6"/>
        <v>4.0856481481481481E-3</v>
      </c>
      <c r="AB55" s="4">
        <f t="shared" si="7"/>
        <v>353</v>
      </c>
      <c r="AC55" s="19"/>
    </row>
    <row r="56" spans="1:349" s="4" customFormat="1" ht="28.35" customHeight="1" x14ac:dyDescent="0.2">
      <c r="A56" s="298"/>
      <c r="B56" s="277">
        <f>Q56+Q57+Q58</f>
        <v>6.1226851851851859E-3</v>
      </c>
      <c r="C56" s="269" t="s">
        <v>532</v>
      </c>
      <c r="D56" s="97" t="s">
        <v>51</v>
      </c>
      <c r="E56" s="272">
        <v>6.876157407407407E-4</v>
      </c>
      <c r="F56" s="221">
        <v>25</v>
      </c>
      <c r="G56" s="221"/>
      <c r="H56" s="221"/>
      <c r="I56" s="221">
        <v>30</v>
      </c>
      <c r="J56" s="221">
        <v>10</v>
      </c>
      <c r="K56" s="221"/>
      <c r="L56" s="221">
        <v>30</v>
      </c>
      <c r="M56" s="221"/>
      <c r="N56" s="221"/>
      <c r="O56" s="221"/>
      <c r="P56" s="221">
        <f t="shared" ref="P56:P76" si="11">SUM(F56:O56)</f>
        <v>95</v>
      </c>
      <c r="Q56" s="86">
        <f t="shared" si="1"/>
        <v>1.7824074074074075E-3</v>
      </c>
      <c r="R56" s="88" t="e">
        <f t="shared" ref="R56:R76" si="12">IF(S56="в\к","в\к",RANK(S56,$S$8:$S$28,1))</f>
        <v>#REF!</v>
      </c>
      <c r="S56" s="270">
        <f t="shared" ref="S56:S76" si="13">IF(V56="",AB56/MIN($AB$8:$AB$28)*100,"в\к")</f>
        <v>314.28571428571428</v>
      </c>
      <c r="T56" s="221"/>
      <c r="U56" s="14"/>
      <c r="W56" s="4">
        <f t="shared" si="2"/>
        <v>0</v>
      </c>
      <c r="X56" s="15">
        <f t="shared" si="3"/>
        <v>59</v>
      </c>
      <c r="Y56" s="4">
        <f t="shared" si="4"/>
        <v>95</v>
      </c>
      <c r="Z56" s="4">
        <f t="shared" si="5"/>
        <v>154</v>
      </c>
      <c r="AA56" s="86">
        <f t="shared" si="6"/>
        <v>1.7824074074074075E-3</v>
      </c>
      <c r="AB56" s="4">
        <f t="shared" ref="AB56" si="14">IF(V56="",Z56,"")</f>
        <v>154</v>
      </c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</row>
    <row r="57" spans="1:349" s="4" customFormat="1" ht="28.35" customHeight="1" x14ac:dyDescent="0.2">
      <c r="A57" s="299"/>
      <c r="B57" s="277">
        <f>Q56+Q57+Q58</f>
        <v>6.1226851851851859E-3</v>
      </c>
      <c r="C57" s="269" t="s">
        <v>533</v>
      </c>
      <c r="D57" s="97" t="s">
        <v>51</v>
      </c>
      <c r="E57" s="272">
        <v>5.4374999999999996E-4</v>
      </c>
      <c r="F57" s="221"/>
      <c r="G57" s="221"/>
      <c r="H57" s="221"/>
      <c r="I57" s="221">
        <v>5</v>
      </c>
      <c r="J57" s="221"/>
      <c r="K57" s="221"/>
      <c r="L57" s="221"/>
      <c r="M57" s="221"/>
      <c r="N57" s="221"/>
      <c r="O57" s="221"/>
      <c r="P57" s="221">
        <f t="shared" si="11"/>
        <v>5</v>
      </c>
      <c r="Q57" s="86">
        <f t="shared" si="1"/>
        <v>6.018518518518519E-4</v>
      </c>
      <c r="R57" s="88" t="e">
        <f t="shared" si="12"/>
        <v>#REF!</v>
      </c>
      <c r="S57" s="270">
        <f t="shared" si="13"/>
        <v>106.12244897959184</v>
      </c>
      <c r="T57" s="221"/>
      <c r="U57" s="14"/>
      <c r="W57" s="4">
        <f t="shared" si="2"/>
        <v>0</v>
      </c>
      <c r="X57" s="15">
        <f t="shared" si="3"/>
        <v>47</v>
      </c>
      <c r="Y57" s="4">
        <f t="shared" si="4"/>
        <v>5</v>
      </c>
      <c r="Z57" s="4">
        <f t="shared" si="5"/>
        <v>52</v>
      </c>
      <c r="AA57" s="86">
        <f t="shared" si="6"/>
        <v>6.018518518518519E-4</v>
      </c>
      <c r="AB57" s="4">
        <f t="shared" ref="AB57:AB75" si="15">IF(V57="",Z57,"")</f>
        <v>52</v>
      </c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</row>
    <row r="58" spans="1:349" s="4" customFormat="1" ht="28.35" customHeight="1" x14ac:dyDescent="0.2">
      <c r="A58" s="300"/>
      <c r="B58" s="277">
        <f>Q56+Q57+Q58</f>
        <v>6.1226851851851859E-3</v>
      </c>
      <c r="C58" s="269" t="s">
        <v>534</v>
      </c>
      <c r="D58" s="97" t="s">
        <v>51</v>
      </c>
      <c r="E58" s="272">
        <v>9.6435185185185198E-4</v>
      </c>
      <c r="F58" s="221">
        <v>110</v>
      </c>
      <c r="G58" s="221">
        <v>20</v>
      </c>
      <c r="H58" s="221">
        <v>70</v>
      </c>
      <c r="I58" s="221">
        <v>10</v>
      </c>
      <c r="J58" s="221"/>
      <c r="K58" s="221"/>
      <c r="L58" s="221">
        <v>30</v>
      </c>
      <c r="M58" s="221"/>
      <c r="N58" s="221"/>
      <c r="O58" s="221"/>
      <c r="P58" s="221">
        <f t="shared" si="11"/>
        <v>240</v>
      </c>
      <c r="Q58" s="86">
        <f t="shared" si="1"/>
        <v>3.7384259259259259E-3</v>
      </c>
      <c r="R58" s="88" t="e">
        <f t="shared" si="12"/>
        <v>#REF!</v>
      </c>
      <c r="S58" s="270">
        <f t="shared" si="13"/>
        <v>659.18367346938783</v>
      </c>
      <c r="T58" s="221"/>
      <c r="U58" s="14"/>
      <c r="W58" s="4">
        <f t="shared" si="2"/>
        <v>1</v>
      </c>
      <c r="X58" s="15">
        <f t="shared" si="3"/>
        <v>23</v>
      </c>
      <c r="Y58" s="4">
        <f t="shared" si="4"/>
        <v>240</v>
      </c>
      <c r="Z58" s="4">
        <f t="shared" si="5"/>
        <v>323</v>
      </c>
      <c r="AA58" s="86">
        <f t="shared" si="6"/>
        <v>3.7384259259259259E-3</v>
      </c>
      <c r="AB58" s="4">
        <f t="shared" si="15"/>
        <v>323</v>
      </c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</row>
    <row r="59" spans="1:349" s="4" customFormat="1" ht="28.35" customHeight="1" x14ac:dyDescent="0.2">
      <c r="A59" s="298"/>
      <c r="B59" s="86">
        <f>Q59+Q60+Q61</f>
        <v>4.2013888888888891E-3</v>
      </c>
      <c r="C59" s="269" t="s">
        <v>202</v>
      </c>
      <c r="D59" s="97" t="s">
        <v>46</v>
      </c>
      <c r="E59" s="271">
        <v>1.4015046296296295E-3</v>
      </c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>
        <f t="shared" si="11"/>
        <v>0</v>
      </c>
      <c r="Q59" s="86">
        <f t="shared" si="1"/>
        <v>1.4004629629629629E-3</v>
      </c>
      <c r="R59" s="88" t="e">
        <f t="shared" si="12"/>
        <v>#REF!</v>
      </c>
      <c r="S59" s="270">
        <f t="shared" si="13"/>
        <v>246.93877551020407</v>
      </c>
      <c r="T59" s="221"/>
      <c r="U59" s="14"/>
      <c r="W59" s="4">
        <f t="shared" si="2"/>
        <v>2</v>
      </c>
      <c r="X59" s="15">
        <f t="shared" si="3"/>
        <v>1</v>
      </c>
      <c r="Y59" s="4">
        <f t="shared" si="4"/>
        <v>0</v>
      </c>
      <c r="Z59" s="4">
        <f t="shared" si="5"/>
        <v>121</v>
      </c>
      <c r="AA59" s="86">
        <f t="shared" si="6"/>
        <v>1.4004629629629629E-3</v>
      </c>
      <c r="AB59" s="4">
        <f t="shared" si="15"/>
        <v>121</v>
      </c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</row>
    <row r="60" spans="1:349" s="4" customFormat="1" ht="28.35" customHeight="1" x14ac:dyDescent="0.2">
      <c r="A60" s="299"/>
      <c r="B60" s="86"/>
      <c r="C60" s="269" t="s">
        <v>535</v>
      </c>
      <c r="D60" s="97" t="s">
        <v>46</v>
      </c>
      <c r="E60" s="271">
        <v>1.4015046296296295E-3</v>
      </c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>
        <f t="shared" si="11"/>
        <v>0</v>
      </c>
      <c r="Q60" s="86">
        <f t="shared" si="1"/>
        <v>1.4004629629629629E-3</v>
      </c>
      <c r="R60" s="88" t="e">
        <f t="shared" si="12"/>
        <v>#REF!</v>
      </c>
      <c r="S60" s="270">
        <f t="shared" si="13"/>
        <v>246.93877551020407</v>
      </c>
      <c r="T60" s="221"/>
      <c r="U60" s="14"/>
      <c r="W60" s="4">
        <f t="shared" si="2"/>
        <v>2</v>
      </c>
      <c r="X60" s="15">
        <f t="shared" si="3"/>
        <v>1</v>
      </c>
      <c r="Y60" s="4">
        <f t="shared" si="4"/>
        <v>0</v>
      </c>
      <c r="Z60" s="4">
        <f t="shared" si="5"/>
        <v>121</v>
      </c>
      <c r="AA60" s="86">
        <f t="shared" si="6"/>
        <v>1.4004629629629629E-3</v>
      </c>
      <c r="AB60" s="4">
        <f t="shared" si="15"/>
        <v>121</v>
      </c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</row>
    <row r="61" spans="1:349" s="4" customFormat="1" ht="28.35" customHeight="1" x14ac:dyDescent="0.2">
      <c r="A61" s="300"/>
      <c r="B61" s="86"/>
      <c r="C61" s="269"/>
      <c r="D61" s="97" t="s">
        <v>46</v>
      </c>
      <c r="E61" s="271">
        <v>1.4015046296296295E-3</v>
      </c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>
        <f t="shared" si="11"/>
        <v>0</v>
      </c>
      <c r="Q61" s="86">
        <f t="shared" si="1"/>
        <v>1.4004629629629629E-3</v>
      </c>
      <c r="R61" s="88" t="e">
        <f t="shared" si="12"/>
        <v>#REF!</v>
      </c>
      <c r="S61" s="270">
        <f t="shared" si="13"/>
        <v>246.93877551020407</v>
      </c>
      <c r="T61" s="221"/>
      <c r="U61" s="14"/>
      <c r="W61" s="4">
        <f t="shared" si="2"/>
        <v>2</v>
      </c>
      <c r="X61" s="15">
        <f t="shared" si="3"/>
        <v>1</v>
      </c>
      <c r="Y61" s="4">
        <f t="shared" si="4"/>
        <v>0</v>
      </c>
      <c r="Z61" s="4">
        <f t="shared" si="5"/>
        <v>121</v>
      </c>
      <c r="AA61" s="86">
        <f t="shared" si="6"/>
        <v>1.4004629629629629E-3</v>
      </c>
      <c r="AB61" s="4">
        <f t="shared" si="15"/>
        <v>121</v>
      </c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</row>
    <row r="62" spans="1:349" s="4" customFormat="1" ht="28.35" customHeight="1" x14ac:dyDescent="0.2">
      <c r="A62" s="298"/>
      <c r="B62" s="86"/>
      <c r="C62" s="269" t="s">
        <v>537</v>
      </c>
      <c r="D62" s="97" t="s">
        <v>536</v>
      </c>
      <c r="E62" s="271">
        <v>1.4015046296296295E-3</v>
      </c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>
        <f t="shared" si="11"/>
        <v>0</v>
      </c>
      <c r="Q62" s="86">
        <f t="shared" si="1"/>
        <v>1.4004629629629629E-3</v>
      </c>
      <c r="R62" s="88" t="e">
        <f t="shared" si="12"/>
        <v>#REF!</v>
      </c>
      <c r="S62" s="270">
        <f t="shared" si="13"/>
        <v>246.93877551020407</v>
      </c>
      <c r="T62" s="221"/>
      <c r="U62" s="14"/>
      <c r="W62" s="4">
        <f t="shared" si="2"/>
        <v>2</v>
      </c>
      <c r="X62" s="15">
        <f t="shared" si="3"/>
        <v>1</v>
      </c>
      <c r="Y62" s="4">
        <f t="shared" si="4"/>
        <v>0</v>
      </c>
      <c r="Z62" s="4">
        <f t="shared" si="5"/>
        <v>121</v>
      </c>
      <c r="AA62" s="86">
        <f t="shared" si="6"/>
        <v>1.4004629629629629E-3</v>
      </c>
      <c r="AB62" s="4">
        <f t="shared" si="15"/>
        <v>121</v>
      </c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</row>
    <row r="63" spans="1:349" s="4" customFormat="1" ht="28.35" customHeight="1" x14ac:dyDescent="0.2">
      <c r="A63" s="299"/>
      <c r="B63" s="86"/>
      <c r="C63" s="269" t="s">
        <v>538</v>
      </c>
      <c r="D63" s="97" t="s">
        <v>536</v>
      </c>
      <c r="E63" s="271">
        <v>1.4015046296296295E-3</v>
      </c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>
        <f t="shared" si="11"/>
        <v>0</v>
      </c>
      <c r="Q63" s="86">
        <f t="shared" si="1"/>
        <v>1.4004629629629629E-3</v>
      </c>
      <c r="R63" s="88" t="e">
        <f t="shared" si="12"/>
        <v>#REF!</v>
      </c>
      <c r="S63" s="270">
        <f t="shared" si="13"/>
        <v>246.93877551020407</v>
      </c>
      <c r="T63" s="221"/>
      <c r="U63" s="14"/>
      <c r="W63" s="4">
        <f t="shared" si="2"/>
        <v>2</v>
      </c>
      <c r="X63" s="15">
        <f t="shared" si="3"/>
        <v>1</v>
      </c>
      <c r="Y63" s="4">
        <f t="shared" si="4"/>
        <v>0</v>
      </c>
      <c r="Z63" s="4">
        <f t="shared" si="5"/>
        <v>121</v>
      </c>
      <c r="AA63" s="86">
        <f t="shared" si="6"/>
        <v>1.4004629629629629E-3</v>
      </c>
      <c r="AB63" s="4">
        <f t="shared" si="15"/>
        <v>121</v>
      </c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</row>
    <row r="64" spans="1:349" s="4" customFormat="1" ht="28.35" customHeight="1" x14ac:dyDescent="0.2">
      <c r="A64" s="300"/>
      <c r="B64" s="86"/>
      <c r="C64" s="269" t="s">
        <v>539</v>
      </c>
      <c r="D64" s="97" t="s">
        <v>536</v>
      </c>
      <c r="E64" s="271">
        <v>1.4015046296296295E-3</v>
      </c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>
        <f t="shared" si="11"/>
        <v>0</v>
      </c>
      <c r="Q64" s="86">
        <f t="shared" si="1"/>
        <v>1.4004629629629629E-3</v>
      </c>
      <c r="R64" s="88" t="e">
        <f t="shared" si="12"/>
        <v>#REF!</v>
      </c>
      <c r="S64" s="270">
        <f t="shared" si="13"/>
        <v>246.93877551020407</v>
      </c>
      <c r="T64" s="221"/>
      <c r="U64" s="1"/>
      <c r="V64" s="1"/>
      <c r="W64" s="4">
        <f t="shared" si="2"/>
        <v>2</v>
      </c>
      <c r="X64" s="15">
        <f t="shared" si="3"/>
        <v>1</v>
      </c>
      <c r="Y64" s="4">
        <f t="shared" si="4"/>
        <v>0</v>
      </c>
      <c r="Z64" s="4">
        <f t="shared" si="5"/>
        <v>121</v>
      </c>
      <c r="AA64" s="86">
        <f t="shared" si="6"/>
        <v>1.4004629629629629E-3</v>
      </c>
      <c r="AB64" s="4">
        <f t="shared" si="15"/>
        <v>121</v>
      </c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</row>
    <row r="65" spans="1:349" s="4" customFormat="1" ht="28.35" customHeight="1" x14ac:dyDescent="0.2">
      <c r="A65" s="298"/>
      <c r="B65" s="277">
        <f>Q65+Q66+Q67</f>
        <v>1.0856481481481481E-2</v>
      </c>
      <c r="C65" s="269" t="s">
        <v>268</v>
      </c>
      <c r="D65" s="97" t="s">
        <v>38</v>
      </c>
      <c r="E65" s="272">
        <v>9.4895833333333334E-4</v>
      </c>
      <c r="F65" s="221">
        <v>20</v>
      </c>
      <c r="G65" s="221"/>
      <c r="H65" s="221"/>
      <c r="I65" s="221"/>
      <c r="J65" s="221"/>
      <c r="K65" s="221"/>
      <c r="L65" s="221">
        <v>30</v>
      </c>
      <c r="M65" s="221"/>
      <c r="N65" s="221"/>
      <c r="O65" s="221"/>
      <c r="P65" s="221">
        <f t="shared" si="11"/>
        <v>50</v>
      </c>
      <c r="Q65" s="86">
        <f t="shared" si="1"/>
        <v>1.5277777777777779E-3</v>
      </c>
      <c r="R65" s="88" t="e">
        <f t="shared" si="12"/>
        <v>#REF!</v>
      </c>
      <c r="S65" s="270">
        <f t="shared" si="13"/>
        <v>269.38775510204079</v>
      </c>
      <c r="T65" s="221"/>
      <c r="U65" s="1"/>
      <c r="V65" s="1"/>
      <c r="W65" s="4">
        <f t="shared" si="2"/>
        <v>1</v>
      </c>
      <c r="X65" s="15">
        <f t="shared" si="3"/>
        <v>22</v>
      </c>
      <c r="Y65" s="4">
        <f t="shared" si="4"/>
        <v>50</v>
      </c>
      <c r="Z65" s="4">
        <f t="shared" si="5"/>
        <v>132</v>
      </c>
      <c r="AA65" s="86">
        <f t="shared" si="6"/>
        <v>1.5277777777777779E-3</v>
      </c>
      <c r="AB65" s="4">
        <f t="shared" si="15"/>
        <v>132</v>
      </c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</row>
    <row r="66" spans="1:349" s="4" customFormat="1" ht="28.35" customHeight="1" x14ac:dyDescent="0.2">
      <c r="A66" s="299"/>
      <c r="B66" s="277">
        <f>Q65+Q66+Q67</f>
        <v>1.0856481481481481E-2</v>
      </c>
      <c r="C66" s="269" t="s">
        <v>551</v>
      </c>
      <c r="D66" s="97" t="s">
        <v>38</v>
      </c>
      <c r="E66" s="272">
        <v>1.564699074074074E-3</v>
      </c>
      <c r="F66" s="221">
        <v>70</v>
      </c>
      <c r="G66" s="221">
        <v>50</v>
      </c>
      <c r="H66" s="221">
        <v>100</v>
      </c>
      <c r="I66" s="221">
        <v>20</v>
      </c>
      <c r="J66" s="221">
        <v>30</v>
      </c>
      <c r="K66" s="221"/>
      <c r="L66" s="221"/>
      <c r="M66" s="221"/>
      <c r="N66" s="221"/>
      <c r="O66" s="221"/>
      <c r="P66" s="221">
        <f t="shared" si="11"/>
        <v>270</v>
      </c>
      <c r="Q66" s="86">
        <f t="shared" si="1"/>
        <v>4.6874999999999998E-3</v>
      </c>
      <c r="R66" s="88" t="e">
        <f t="shared" si="12"/>
        <v>#REF!</v>
      </c>
      <c r="S66" s="270">
        <f t="shared" si="13"/>
        <v>826.53061224489795</v>
      </c>
      <c r="T66" s="221"/>
      <c r="U66" s="1"/>
      <c r="V66" s="1"/>
      <c r="W66" s="4">
        <f t="shared" si="2"/>
        <v>2</v>
      </c>
      <c r="X66" s="15">
        <f t="shared" si="3"/>
        <v>15</v>
      </c>
      <c r="Y66" s="4">
        <f t="shared" si="4"/>
        <v>270</v>
      </c>
      <c r="Z66" s="4">
        <f t="shared" si="5"/>
        <v>405</v>
      </c>
      <c r="AA66" s="86">
        <f t="shared" si="6"/>
        <v>4.6874999999999998E-3</v>
      </c>
      <c r="AB66" s="4">
        <f t="shared" si="15"/>
        <v>405</v>
      </c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</row>
    <row r="67" spans="1:349" ht="28.35" customHeight="1" x14ac:dyDescent="0.2">
      <c r="A67" s="300"/>
      <c r="B67" s="277">
        <f>Q65+Q66+Q67</f>
        <v>1.0856481481481481E-2</v>
      </c>
      <c r="C67" s="269" t="s">
        <v>540</v>
      </c>
      <c r="D67" s="97" t="s">
        <v>38</v>
      </c>
      <c r="E67" s="272">
        <v>1.0562499999999999E-3</v>
      </c>
      <c r="F67" s="221">
        <v>80</v>
      </c>
      <c r="G67" s="221">
        <v>30</v>
      </c>
      <c r="H67" s="221">
        <v>100</v>
      </c>
      <c r="I67" s="221">
        <v>60</v>
      </c>
      <c r="J67" s="221"/>
      <c r="K67" s="221">
        <v>10</v>
      </c>
      <c r="L67" s="221">
        <v>30</v>
      </c>
      <c r="M67" s="221"/>
      <c r="N67" s="221"/>
      <c r="O67" s="221"/>
      <c r="P67" s="221">
        <f t="shared" si="11"/>
        <v>310</v>
      </c>
      <c r="Q67" s="86">
        <f t="shared" si="1"/>
        <v>4.6412037037037038E-3</v>
      </c>
      <c r="R67" s="88" t="e">
        <f t="shared" si="12"/>
        <v>#REF!</v>
      </c>
      <c r="S67" s="270">
        <f t="shared" si="13"/>
        <v>818.36734693877565</v>
      </c>
      <c r="T67" s="221"/>
      <c r="W67" s="4">
        <f t="shared" si="2"/>
        <v>1</v>
      </c>
      <c r="X67" s="15">
        <f t="shared" si="3"/>
        <v>31</v>
      </c>
      <c r="Y67" s="4">
        <f t="shared" si="4"/>
        <v>310</v>
      </c>
      <c r="Z67" s="4">
        <f t="shared" si="5"/>
        <v>401</v>
      </c>
      <c r="AA67" s="86">
        <f t="shared" si="6"/>
        <v>4.6412037037037038E-3</v>
      </c>
      <c r="AB67" s="4">
        <f t="shared" si="15"/>
        <v>401</v>
      </c>
    </row>
    <row r="68" spans="1:349" ht="28.35" customHeight="1" x14ac:dyDescent="0.2">
      <c r="A68" s="298"/>
      <c r="B68" s="277">
        <f>Q68+Q69+Q70</f>
        <v>8.8541666666666664E-3</v>
      </c>
      <c r="C68" s="269" t="s">
        <v>541</v>
      </c>
      <c r="D68" s="97" t="s">
        <v>226</v>
      </c>
      <c r="E68" s="272">
        <v>8.89699074074074E-4</v>
      </c>
      <c r="F68" s="221">
        <v>80</v>
      </c>
      <c r="G68" s="221">
        <v>30</v>
      </c>
      <c r="H68" s="221">
        <v>40</v>
      </c>
      <c r="I68" s="221">
        <v>10</v>
      </c>
      <c r="J68" s="221">
        <v>10</v>
      </c>
      <c r="K68" s="221"/>
      <c r="L68" s="221">
        <v>30</v>
      </c>
      <c r="M68" s="221"/>
      <c r="N68" s="221"/>
      <c r="O68" s="221"/>
      <c r="P68" s="221">
        <f t="shared" si="11"/>
        <v>200</v>
      </c>
      <c r="Q68" s="86">
        <f t="shared" si="1"/>
        <v>3.2060185185185186E-3</v>
      </c>
      <c r="R68" s="88" t="e">
        <f t="shared" si="12"/>
        <v>#REF!</v>
      </c>
      <c r="S68" s="270">
        <f t="shared" si="13"/>
        <v>565.30612244897952</v>
      </c>
      <c r="T68" s="221"/>
      <c r="W68" s="4">
        <f t="shared" si="2"/>
        <v>1</v>
      </c>
      <c r="X68" s="15">
        <f t="shared" si="3"/>
        <v>17</v>
      </c>
      <c r="Y68" s="4">
        <f t="shared" si="4"/>
        <v>200</v>
      </c>
      <c r="Z68" s="4">
        <f t="shared" si="5"/>
        <v>277</v>
      </c>
      <c r="AA68" s="86">
        <f t="shared" si="6"/>
        <v>3.2060185185185186E-3</v>
      </c>
      <c r="AB68" s="4">
        <f t="shared" si="15"/>
        <v>277</v>
      </c>
    </row>
    <row r="69" spans="1:349" ht="28.35" customHeight="1" x14ac:dyDescent="0.2">
      <c r="A69" s="299"/>
      <c r="B69" s="277">
        <f>Q68+Q69+Q70</f>
        <v>8.8541666666666664E-3</v>
      </c>
      <c r="C69" s="269" t="s">
        <v>542</v>
      </c>
      <c r="D69" s="97" t="s">
        <v>226</v>
      </c>
      <c r="E69" s="272">
        <v>8.8773148148148153E-4</v>
      </c>
      <c r="F69" s="221">
        <v>5</v>
      </c>
      <c r="G69" s="221"/>
      <c r="H69" s="221">
        <v>40</v>
      </c>
      <c r="I69" s="221">
        <v>10</v>
      </c>
      <c r="J69" s="221"/>
      <c r="K69" s="221"/>
      <c r="L69" s="221">
        <v>30</v>
      </c>
      <c r="M69" s="221"/>
      <c r="N69" s="221"/>
      <c r="O69" s="221"/>
      <c r="P69" s="221">
        <f t="shared" si="11"/>
        <v>85</v>
      </c>
      <c r="Q69" s="86">
        <f t="shared" si="1"/>
        <v>1.8749999999999999E-3</v>
      </c>
      <c r="R69" s="88" t="e">
        <f t="shared" si="12"/>
        <v>#REF!</v>
      </c>
      <c r="S69" s="270">
        <f t="shared" si="13"/>
        <v>330.61224489795921</v>
      </c>
      <c r="T69" s="221"/>
      <c r="W69" s="4">
        <f t="shared" si="2"/>
        <v>1</v>
      </c>
      <c r="X69" s="15">
        <f t="shared" si="3"/>
        <v>17</v>
      </c>
      <c r="Y69" s="4">
        <f t="shared" si="4"/>
        <v>85</v>
      </c>
      <c r="Z69" s="4">
        <f t="shared" si="5"/>
        <v>162</v>
      </c>
      <c r="AA69" s="86">
        <f t="shared" si="6"/>
        <v>1.8749999999999999E-3</v>
      </c>
      <c r="AB69" s="4">
        <f t="shared" si="15"/>
        <v>162</v>
      </c>
    </row>
    <row r="70" spans="1:349" ht="28.35" customHeight="1" x14ac:dyDescent="0.2">
      <c r="A70" s="300"/>
      <c r="B70" s="277">
        <f>Q68+Q69+Q70</f>
        <v>8.8541666666666664E-3</v>
      </c>
      <c r="C70" s="269" t="s">
        <v>543</v>
      </c>
      <c r="D70" s="97" t="s">
        <v>226</v>
      </c>
      <c r="E70" s="272">
        <v>1.2253472222222221E-3</v>
      </c>
      <c r="F70" s="221">
        <v>60</v>
      </c>
      <c r="G70" s="221">
        <v>60</v>
      </c>
      <c r="H70" s="221">
        <v>40</v>
      </c>
      <c r="I70" s="221">
        <v>30</v>
      </c>
      <c r="J70" s="221"/>
      <c r="K70" s="221"/>
      <c r="L70" s="221">
        <v>30</v>
      </c>
      <c r="M70" s="221"/>
      <c r="N70" s="221"/>
      <c r="O70" s="221"/>
      <c r="P70" s="221">
        <f t="shared" si="11"/>
        <v>220</v>
      </c>
      <c r="Q70" s="86">
        <f t="shared" si="1"/>
        <v>3.7731481481481483E-3</v>
      </c>
      <c r="R70" s="88" t="e">
        <f t="shared" si="12"/>
        <v>#REF!</v>
      </c>
      <c r="S70" s="270">
        <f t="shared" si="13"/>
        <v>665.30612244897952</v>
      </c>
      <c r="T70" s="221"/>
      <c r="W70" s="4">
        <f t="shared" si="2"/>
        <v>1</v>
      </c>
      <c r="X70" s="15">
        <f t="shared" si="3"/>
        <v>46</v>
      </c>
      <c r="Y70" s="4">
        <f t="shared" si="4"/>
        <v>220</v>
      </c>
      <c r="Z70" s="4">
        <f t="shared" si="5"/>
        <v>326</v>
      </c>
      <c r="AA70" s="86">
        <f t="shared" si="6"/>
        <v>3.7731481481481483E-3</v>
      </c>
      <c r="AB70" s="4">
        <f t="shared" si="15"/>
        <v>326</v>
      </c>
    </row>
    <row r="71" spans="1:349" ht="28.35" customHeight="1" x14ac:dyDescent="0.2">
      <c r="A71" s="298"/>
      <c r="B71" s="277">
        <f>Q71+Q72+Q73</f>
        <v>4.1087962962962962E-3</v>
      </c>
      <c r="C71" s="269" t="s">
        <v>545</v>
      </c>
      <c r="D71" s="97" t="s">
        <v>544</v>
      </c>
      <c r="E71" s="272">
        <v>8.1956018518518521E-4</v>
      </c>
      <c r="F71" s="221"/>
      <c r="G71" s="221"/>
      <c r="H71" s="221">
        <v>30</v>
      </c>
      <c r="I71" s="221">
        <v>5</v>
      </c>
      <c r="J71" s="221"/>
      <c r="K71" s="221"/>
      <c r="L71" s="221">
        <v>30</v>
      </c>
      <c r="M71" s="221"/>
      <c r="N71" s="221"/>
      <c r="O71" s="221"/>
      <c r="P71" s="221">
        <f t="shared" si="11"/>
        <v>65</v>
      </c>
      <c r="Q71" s="86">
        <f t="shared" si="1"/>
        <v>1.5740740740740741E-3</v>
      </c>
      <c r="R71" s="88" t="e">
        <f t="shared" si="12"/>
        <v>#REF!</v>
      </c>
      <c r="S71" s="270">
        <f t="shared" si="13"/>
        <v>277.55102040816325</v>
      </c>
      <c r="T71" s="221"/>
      <c r="W71" s="4">
        <f t="shared" si="2"/>
        <v>1</v>
      </c>
      <c r="X71" s="15">
        <f t="shared" si="3"/>
        <v>11</v>
      </c>
      <c r="Y71" s="4">
        <f t="shared" si="4"/>
        <v>65</v>
      </c>
      <c r="Z71" s="4">
        <f t="shared" si="5"/>
        <v>136</v>
      </c>
      <c r="AA71" s="86">
        <f t="shared" si="6"/>
        <v>1.5740740740740741E-3</v>
      </c>
      <c r="AB71" s="4">
        <f t="shared" si="15"/>
        <v>136</v>
      </c>
    </row>
    <row r="72" spans="1:349" ht="28.35" customHeight="1" x14ac:dyDescent="0.2">
      <c r="A72" s="299"/>
      <c r="B72" s="277">
        <f>Q71+Q72+Q73</f>
        <v>4.1087962962962962E-3</v>
      </c>
      <c r="C72" s="269" t="s">
        <v>546</v>
      </c>
      <c r="D72" s="97" t="s">
        <v>544</v>
      </c>
      <c r="E72" s="272">
        <v>8.6284722222222221E-4</v>
      </c>
      <c r="F72" s="221"/>
      <c r="G72" s="221"/>
      <c r="H72" s="221"/>
      <c r="I72" s="221">
        <v>5</v>
      </c>
      <c r="J72" s="221"/>
      <c r="K72" s="221"/>
      <c r="L72" s="221"/>
      <c r="M72" s="221"/>
      <c r="N72" s="221"/>
      <c r="O72" s="221"/>
      <c r="P72" s="221">
        <f t="shared" si="11"/>
        <v>5</v>
      </c>
      <c r="Q72" s="86">
        <f t="shared" ref="Q72:Q76" si="16">Z72/86400</f>
        <v>9.2592592592592596E-4</v>
      </c>
      <c r="R72" s="88" t="e">
        <f t="shared" si="12"/>
        <v>#REF!</v>
      </c>
      <c r="S72" s="270">
        <f t="shared" si="13"/>
        <v>163.26530612244898</v>
      </c>
      <c r="T72" s="221"/>
      <c r="W72" s="4">
        <f t="shared" ref="W72:W77" si="17">MINUTE(E72)</f>
        <v>1</v>
      </c>
      <c r="X72" s="15">
        <f t="shared" ref="X72:X77" si="18">SECOND(E72)</f>
        <v>15</v>
      </c>
      <c r="Y72" s="4">
        <f t="shared" ref="Y72:Y77" si="19">P72</f>
        <v>5</v>
      </c>
      <c r="Z72" s="4">
        <f t="shared" ref="Z72:Z77" si="20">W72*60+X72+Y72</f>
        <v>80</v>
      </c>
      <c r="AA72" s="86">
        <f t="shared" ref="AA72:AA77" si="21">IF(V72="",Q72,"")</f>
        <v>9.2592592592592596E-4</v>
      </c>
      <c r="AB72" s="4">
        <f t="shared" si="15"/>
        <v>80</v>
      </c>
    </row>
    <row r="73" spans="1:349" ht="28.35" customHeight="1" x14ac:dyDescent="0.2">
      <c r="A73" s="300"/>
      <c r="B73" s="277">
        <f>Q71+Q72+Q73</f>
        <v>4.1087962962962962E-3</v>
      </c>
      <c r="C73" s="269" t="s">
        <v>547</v>
      </c>
      <c r="D73" s="97" t="s">
        <v>544</v>
      </c>
      <c r="E73" s="272">
        <v>9.1458333333333333E-4</v>
      </c>
      <c r="F73" s="221"/>
      <c r="G73" s="221"/>
      <c r="H73" s="221">
        <v>30</v>
      </c>
      <c r="I73" s="221"/>
      <c r="J73" s="221"/>
      <c r="K73" s="221"/>
      <c r="L73" s="221">
        <v>30</v>
      </c>
      <c r="M73" s="221"/>
      <c r="N73" s="221"/>
      <c r="O73" s="221"/>
      <c r="P73" s="221">
        <f t="shared" si="11"/>
        <v>60</v>
      </c>
      <c r="Q73" s="86">
        <f t="shared" si="16"/>
        <v>1.6087962962962963E-3</v>
      </c>
      <c r="R73" s="88" t="e">
        <f t="shared" si="12"/>
        <v>#REF!</v>
      </c>
      <c r="S73" s="270">
        <f t="shared" si="13"/>
        <v>283.67346938775506</v>
      </c>
      <c r="T73" s="221"/>
      <c r="W73" s="4">
        <f t="shared" si="17"/>
        <v>1</v>
      </c>
      <c r="X73" s="15">
        <f t="shared" si="18"/>
        <v>19</v>
      </c>
      <c r="Y73" s="4">
        <f t="shared" si="19"/>
        <v>60</v>
      </c>
      <c r="Z73" s="4">
        <f t="shared" si="20"/>
        <v>139</v>
      </c>
      <c r="AA73" s="86">
        <f t="shared" si="21"/>
        <v>1.6087962962962963E-3</v>
      </c>
      <c r="AB73" s="4">
        <f t="shared" si="15"/>
        <v>139</v>
      </c>
    </row>
    <row r="74" spans="1:349" ht="28.35" customHeight="1" x14ac:dyDescent="0.2">
      <c r="A74" s="298"/>
      <c r="B74" s="277">
        <f>Q74+Q75+Q76</f>
        <v>1.0358796296296297E-2</v>
      </c>
      <c r="C74" s="269" t="s">
        <v>548</v>
      </c>
      <c r="D74" s="97" t="s">
        <v>42</v>
      </c>
      <c r="E74" s="272">
        <v>6.7453703703703697E-4</v>
      </c>
      <c r="F74" s="221">
        <v>25</v>
      </c>
      <c r="G74" s="221"/>
      <c r="H74" s="221"/>
      <c r="I74" s="221">
        <v>5</v>
      </c>
      <c r="J74" s="221"/>
      <c r="K74" s="221"/>
      <c r="L74" s="221"/>
      <c r="M74" s="221"/>
      <c r="N74" s="221"/>
      <c r="O74" s="221"/>
      <c r="P74" s="221">
        <f t="shared" si="11"/>
        <v>30</v>
      </c>
      <c r="Q74" s="86">
        <f t="shared" si="16"/>
        <v>1.0185185185185184E-3</v>
      </c>
      <c r="R74" s="88" t="e">
        <f t="shared" si="12"/>
        <v>#REF!</v>
      </c>
      <c r="S74" s="270">
        <f t="shared" si="13"/>
        <v>179.59183673469389</v>
      </c>
      <c r="T74" s="221"/>
      <c r="W74" s="4">
        <f t="shared" si="17"/>
        <v>0</v>
      </c>
      <c r="X74" s="15">
        <f t="shared" si="18"/>
        <v>58</v>
      </c>
      <c r="Y74" s="4">
        <f t="shared" si="19"/>
        <v>30</v>
      </c>
      <c r="Z74" s="4">
        <f t="shared" si="20"/>
        <v>88</v>
      </c>
      <c r="AA74" s="86">
        <f t="shared" si="21"/>
        <v>1.0185185185185184E-3</v>
      </c>
      <c r="AB74" s="4">
        <f t="shared" si="15"/>
        <v>88</v>
      </c>
    </row>
    <row r="75" spans="1:349" ht="28.35" customHeight="1" x14ac:dyDescent="0.2">
      <c r="A75" s="299"/>
      <c r="B75" s="277">
        <f>Q74+Q75+Q76</f>
        <v>1.0358796296296297E-2</v>
      </c>
      <c r="C75" s="269" t="s">
        <v>549</v>
      </c>
      <c r="D75" s="97" t="s">
        <v>42</v>
      </c>
      <c r="E75" s="272">
        <v>1.0386574074074074E-3</v>
      </c>
      <c r="F75" s="221">
        <v>85</v>
      </c>
      <c r="G75" s="221">
        <v>30</v>
      </c>
      <c r="H75" s="221">
        <v>80</v>
      </c>
      <c r="I75" s="221">
        <v>60</v>
      </c>
      <c r="J75" s="221"/>
      <c r="K75" s="221">
        <v>10</v>
      </c>
      <c r="L75" s="221">
        <v>30</v>
      </c>
      <c r="M75" s="221"/>
      <c r="N75" s="221"/>
      <c r="O75" s="221"/>
      <c r="P75" s="221">
        <f t="shared" si="11"/>
        <v>295</v>
      </c>
      <c r="Q75" s="86">
        <f t="shared" si="16"/>
        <v>4.4560185185185189E-3</v>
      </c>
      <c r="R75" s="88" t="e">
        <f t="shared" si="12"/>
        <v>#REF!</v>
      </c>
      <c r="S75" s="270">
        <f t="shared" si="13"/>
        <v>785.71428571428567</v>
      </c>
      <c r="T75" s="221"/>
      <c r="W75" s="4">
        <f t="shared" si="17"/>
        <v>1</v>
      </c>
      <c r="X75" s="15">
        <f t="shared" si="18"/>
        <v>30</v>
      </c>
      <c r="Y75" s="4">
        <f t="shared" si="19"/>
        <v>295</v>
      </c>
      <c r="Z75" s="4">
        <f t="shared" si="20"/>
        <v>385</v>
      </c>
      <c r="AA75" s="86">
        <f t="shared" si="21"/>
        <v>4.4560185185185189E-3</v>
      </c>
      <c r="AB75" s="4">
        <f t="shared" si="15"/>
        <v>385</v>
      </c>
    </row>
    <row r="76" spans="1:349" ht="28.35" customHeight="1" x14ac:dyDescent="0.2">
      <c r="A76" s="300"/>
      <c r="B76" s="277">
        <f>Q74+Q75+Q76</f>
        <v>1.0358796296296297E-2</v>
      </c>
      <c r="C76" s="269" t="s">
        <v>550</v>
      </c>
      <c r="D76" s="97" t="s">
        <v>42</v>
      </c>
      <c r="E76" s="272">
        <v>1.4144675925925928E-3</v>
      </c>
      <c r="F76" s="221">
        <v>75</v>
      </c>
      <c r="G76" s="221">
        <v>15</v>
      </c>
      <c r="H76" s="221">
        <v>150</v>
      </c>
      <c r="I76" s="221">
        <v>30</v>
      </c>
      <c r="J76" s="221"/>
      <c r="K76" s="221"/>
      <c r="L76" s="221">
        <v>30</v>
      </c>
      <c r="M76" s="221"/>
      <c r="N76" s="221"/>
      <c r="O76" s="221"/>
      <c r="P76" s="221">
        <f t="shared" si="11"/>
        <v>300</v>
      </c>
      <c r="Q76" s="86">
        <f t="shared" si="16"/>
        <v>4.8842592592592592E-3</v>
      </c>
      <c r="R76" s="88" t="e">
        <f t="shared" si="12"/>
        <v>#REF!</v>
      </c>
      <c r="S76" s="270">
        <f t="shared" si="13"/>
        <v>861.22448979591832</v>
      </c>
      <c r="T76" s="221"/>
      <c r="W76" s="4">
        <f t="shared" si="17"/>
        <v>2</v>
      </c>
      <c r="X76" s="15">
        <f t="shared" si="18"/>
        <v>2</v>
      </c>
      <c r="Y76" s="4">
        <f t="shared" si="19"/>
        <v>300</v>
      </c>
      <c r="Z76" s="4">
        <f t="shared" si="20"/>
        <v>422</v>
      </c>
      <c r="AA76" s="86">
        <f t="shared" si="21"/>
        <v>4.8842592592592592E-3</v>
      </c>
      <c r="AB76" s="4">
        <f t="shared" ref="AB76:AB77" si="22">IF(V76="",Z76,"")</f>
        <v>422</v>
      </c>
    </row>
    <row r="77" spans="1:349" x14ac:dyDescent="0.2">
      <c r="W77" s="4">
        <f t="shared" si="17"/>
        <v>0</v>
      </c>
      <c r="X77" s="15">
        <f t="shared" si="18"/>
        <v>0</v>
      </c>
      <c r="Y77" s="4">
        <f t="shared" si="19"/>
        <v>0</v>
      </c>
      <c r="Z77" s="4">
        <f t="shared" si="20"/>
        <v>0</v>
      </c>
      <c r="AA77" s="86">
        <f t="shared" si="21"/>
        <v>0</v>
      </c>
      <c r="AB77" s="4">
        <f t="shared" si="22"/>
        <v>0</v>
      </c>
    </row>
    <row r="80" spans="1:349" x14ac:dyDescent="0.2">
      <c r="C80" s="1" t="s">
        <v>293</v>
      </c>
    </row>
    <row r="81" spans="3:3" x14ac:dyDescent="0.2">
      <c r="C81" s="1" t="s">
        <v>240</v>
      </c>
    </row>
  </sheetData>
  <autoFilter ref="A7:T7"/>
  <dataConsolidate/>
  <mergeCells count="36">
    <mergeCell ref="A8:A10"/>
    <mergeCell ref="A11:A13"/>
    <mergeCell ref="S5:S6"/>
    <mergeCell ref="T5:T6"/>
    <mergeCell ref="A1:Q1"/>
    <mergeCell ref="I2:R2"/>
    <mergeCell ref="D3:P3"/>
    <mergeCell ref="A5:A6"/>
    <mergeCell ref="B5:B6"/>
    <mergeCell ref="C5:C6"/>
    <mergeCell ref="D5:D6"/>
    <mergeCell ref="E5:E6"/>
    <mergeCell ref="F5:O5"/>
    <mergeCell ref="Q5:Q6"/>
    <mergeCell ref="R5:R6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74:A76"/>
    <mergeCell ref="A59:A61"/>
    <mergeCell ref="A62:A64"/>
    <mergeCell ref="A65:A67"/>
    <mergeCell ref="A68:A70"/>
    <mergeCell ref="A71:A73"/>
  </mergeCells>
  <conditionalFormatting sqref="U1:V65440">
    <cfRule type="cellIs" dxfId="17" priority="1" stopIfTrue="1" operator="equal">
      <formula>"лично"</formula>
    </cfRule>
    <cfRule type="cellIs" dxfId="16" priority="2" stopIfTrue="1" operator="equal">
      <formula>"в/к"</formula>
    </cfRule>
  </conditionalFormatting>
  <pageMargins left="0.12266666666666666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F78"/>
  <sheetViews>
    <sheetView view="pageLayout" zoomScaleSheetLayoutView="106" workbookViewId="0">
      <selection sqref="A1:M9"/>
    </sheetView>
  </sheetViews>
  <sheetFormatPr defaultColWidth="13" defaultRowHeight="15" x14ac:dyDescent="0.2"/>
  <cols>
    <col min="1" max="1" width="2.85546875" style="47" customWidth="1"/>
    <col min="2" max="2" width="38.5703125" style="1" customWidth="1"/>
    <col min="3" max="3" width="27.7109375" style="38" customWidth="1"/>
    <col min="4" max="4" width="6.7109375" style="40" hidden="1" customWidth="1"/>
    <col min="5" max="5" width="6.140625" style="40" hidden="1" customWidth="1"/>
    <col min="6" max="6" width="5" style="40" hidden="1" customWidth="1"/>
    <col min="7" max="7" width="6.42578125" style="40" hidden="1" customWidth="1"/>
    <col min="8" max="10" width="5.42578125" style="8" hidden="1" customWidth="1"/>
    <col min="11" max="11" width="5.28515625" style="8" hidden="1" customWidth="1"/>
    <col min="12" max="12" width="18.5703125" style="3" customWidth="1"/>
    <col min="13" max="13" width="10.5703125" style="8" customWidth="1"/>
    <col min="14" max="14" width="9.140625" style="8" hidden="1" customWidth="1"/>
    <col min="15" max="15" width="9.5703125" style="1" hidden="1" customWidth="1"/>
    <col min="16" max="16" width="5.28515625" style="1" hidden="1" customWidth="1"/>
    <col min="17" max="36" width="13" style="4"/>
    <col min="37" max="97" width="13" style="1"/>
    <col min="98" max="98" width="4.5703125" style="1" customWidth="1"/>
    <col min="99" max="99" width="23.5703125" style="1" customWidth="1"/>
    <col min="100" max="100" width="30.28515625" style="1" customWidth="1"/>
    <col min="101" max="101" width="10.42578125" style="1" customWidth="1"/>
    <col min="102" max="102" width="6.7109375" style="1" bestFit="1" customWidth="1"/>
    <col min="103" max="103" width="6.140625" style="1" customWidth="1"/>
    <col min="104" max="104" width="5" style="1" customWidth="1"/>
    <col min="105" max="105" width="6.42578125" style="1" customWidth="1"/>
    <col min="106" max="108" width="5.42578125" style="1" customWidth="1"/>
    <col min="109" max="109" width="5.28515625" style="1" customWidth="1"/>
    <col min="110" max="110" width="5.42578125" style="1" customWidth="1"/>
    <col min="111" max="111" width="5.7109375" style="1" bestFit="1" customWidth="1"/>
    <col min="112" max="112" width="9.42578125" style="1" customWidth="1"/>
    <col min="113" max="113" width="10.140625" style="1" customWidth="1"/>
    <col min="114" max="114" width="9.140625" style="1" customWidth="1"/>
    <col min="115" max="115" width="9.5703125" style="1" customWidth="1"/>
    <col min="116" max="116" width="5.28515625" style="1" bestFit="1" customWidth="1"/>
    <col min="117" max="117" width="5.140625" style="1" customWidth="1"/>
    <col min="118" max="118" width="7.42578125" style="1" bestFit="1" customWidth="1"/>
    <col min="119" max="119" width="8.5703125" style="1" bestFit="1" customWidth="1"/>
    <col min="120" max="122" width="13.140625" style="1" bestFit="1" customWidth="1"/>
    <col min="123" max="123" width="13" style="1"/>
    <col min="124" max="124" width="29.42578125" style="1" bestFit="1" customWidth="1"/>
    <col min="125" max="353" width="13" style="1"/>
    <col min="354" max="354" width="4.5703125" style="1" customWidth="1"/>
    <col min="355" max="355" width="23.5703125" style="1" customWidth="1"/>
    <col min="356" max="356" width="30.28515625" style="1" customWidth="1"/>
    <col min="357" max="357" width="10.42578125" style="1" customWidth="1"/>
    <col min="358" max="358" width="6.7109375" style="1" bestFit="1" customWidth="1"/>
    <col min="359" max="359" width="6.140625" style="1" customWidth="1"/>
    <col min="360" max="360" width="5" style="1" customWidth="1"/>
    <col min="361" max="361" width="6.42578125" style="1" customWidth="1"/>
    <col min="362" max="364" width="5.42578125" style="1" customWidth="1"/>
    <col min="365" max="365" width="5.28515625" style="1" customWidth="1"/>
    <col min="366" max="366" width="5.42578125" style="1" customWidth="1"/>
    <col min="367" max="367" width="5.7109375" style="1" bestFit="1" customWidth="1"/>
    <col min="368" max="368" width="9.42578125" style="1" customWidth="1"/>
    <col min="369" max="369" width="10.140625" style="1" customWidth="1"/>
    <col min="370" max="370" width="9.140625" style="1" customWidth="1"/>
    <col min="371" max="371" width="9.5703125" style="1" customWidth="1"/>
    <col min="372" max="372" width="5.28515625" style="1" bestFit="1" customWidth="1"/>
    <col min="373" max="373" width="5.140625" style="1" customWidth="1"/>
    <col min="374" max="374" width="7.42578125" style="1" bestFit="1" customWidth="1"/>
    <col min="375" max="375" width="8.5703125" style="1" bestFit="1" customWidth="1"/>
    <col min="376" max="378" width="13.140625" style="1" bestFit="1" customWidth="1"/>
    <col min="379" max="379" width="13" style="1"/>
    <col min="380" max="380" width="29.42578125" style="1" bestFit="1" customWidth="1"/>
    <col min="381" max="609" width="13" style="1"/>
    <col min="610" max="610" width="4.5703125" style="1" customWidth="1"/>
    <col min="611" max="611" width="23.5703125" style="1" customWidth="1"/>
    <col min="612" max="612" width="30.28515625" style="1" customWidth="1"/>
    <col min="613" max="613" width="10.42578125" style="1" customWidth="1"/>
    <col min="614" max="614" width="6.7109375" style="1" bestFit="1" customWidth="1"/>
    <col min="615" max="615" width="6.140625" style="1" customWidth="1"/>
    <col min="616" max="616" width="5" style="1" customWidth="1"/>
    <col min="617" max="617" width="6.42578125" style="1" customWidth="1"/>
    <col min="618" max="620" width="5.42578125" style="1" customWidth="1"/>
    <col min="621" max="621" width="5.28515625" style="1" customWidth="1"/>
    <col min="622" max="622" width="5.42578125" style="1" customWidth="1"/>
    <col min="623" max="623" width="5.7109375" style="1" bestFit="1" customWidth="1"/>
    <col min="624" max="624" width="9.42578125" style="1" customWidth="1"/>
    <col min="625" max="625" width="10.140625" style="1" customWidth="1"/>
    <col min="626" max="626" width="9.140625" style="1" customWidth="1"/>
    <col min="627" max="627" width="9.5703125" style="1" customWidth="1"/>
    <col min="628" max="628" width="5.28515625" style="1" bestFit="1" customWidth="1"/>
    <col min="629" max="629" width="5.140625" style="1" customWidth="1"/>
    <col min="630" max="630" width="7.42578125" style="1" bestFit="1" customWidth="1"/>
    <col min="631" max="631" width="8.5703125" style="1" bestFit="1" customWidth="1"/>
    <col min="632" max="634" width="13.140625" style="1" bestFit="1" customWidth="1"/>
    <col min="635" max="635" width="13" style="1"/>
    <col min="636" max="636" width="29.42578125" style="1" bestFit="1" customWidth="1"/>
    <col min="637" max="865" width="13" style="1"/>
    <col min="866" max="866" width="4.5703125" style="1" customWidth="1"/>
    <col min="867" max="867" width="23.5703125" style="1" customWidth="1"/>
    <col min="868" max="868" width="30.28515625" style="1" customWidth="1"/>
    <col min="869" max="869" width="10.42578125" style="1" customWidth="1"/>
    <col min="870" max="870" width="6.7109375" style="1" bestFit="1" customWidth="1"/>
    <col min="871" max="871" width="6.140625" style="1" customWidth="1"/>
    <col min="872" max="872" width="5" style="1" customWidth="1"/>
    <col min="873" max="873" width="6.42578125" style="1" customWidth="1"/>
    <col min="874" max="876" width="5.42578125" style="1" customWidth="1"/>
    <col min="877" max="877" width="5.28515625" style="1" customWidth="1"/>
    <col min="878" max="878" width="5.42578125" style="1" customWidth="1"/>
    <col min="879" max="879" width="5.7109375" style="1" bestFit="1" customWidth="1"/>
    <col min="880" max="880" width="9.42578125" style="1" customWidth="1"/>
    <col min="881" max="881" width="10.140625" style="1" customWidth="1"/>
    <col min="882" max="882" width="9.140625" style="1" customWidth="1"/>
    <col min="883" max="883" width="9.5703125" style="1" customWidth="1"/>
    <col min="884" max="884" width="5.28515625" style="1" bestFit="1" customWidth="1"/>
    <col min="885" max="885" width="5.140625" style="1" customWidth="1"/>
    <col min="886" max="886" width="7.42578125" style="1" bestFit="1" customWidth="1"/>
    <col min="887" max="887" width="8.5703125" style="1" bestFit="1" customWidth="1"/>
    <col min="888" max="890" width="13.140625" style="1" bestFit="1" customWidth="1"/>
    <col min="891" max="891" width="13" style="1"/>
    <col min="892" max="892" width="29.42578125" style="1" bestFit="1" customWidth="1"/>
    <col min="893" max="1121" width="13" style="1"/>
    <col min="1122" max="1122" width="4.5703125" style="1" customWidth="1"/>
    <col min="1123" max="1123" width="23.5703125" style="1" customWidth="1"/>
    <col min="1124" max="1124" width="30.28515625" style="1" customWidth="1"/>
    <col min="1125" max="1125" width="10.42578125" style="1" customWidth="1"/>
    <col min="1126" max="1126" width="6.7109375" style="1" bestFit="1" customWidth="1"/>
    <col min="1127" max="1127" width="6.140625" style="1" customWidth="1"/>
    <col min="1128" max="1128" width="5" style="1" customWidth="1"/>
    <col min="1129" max="1129" width="6.42578125" style="1" customWidth="1"/>
    <col min="1130" max="1132" width="5.42578125" style="1" customWidth="1"/>
    <col min="1133" max="1133" width="5.28515625" style="1" customWidth="1"/>
    <col min="1134" max="1134" width="5.42578125" style="1" customWidth="1"/>
    <col min="1135" max="1135" width="5.7109375" style="1" bestFit="1" customWidth="1"/>
    <col min="1136" max="1136" width="9.42578125" style="1" customWidth="1"/>
    <col min="1137" max="1137" width="10.140625" style="1" customWidth="1"/>
    <col min="1138" max="1138" width="9.140625" style="1" customWidth="1"/>
    <col min="1139" max="1139" width="9.5703125" style="1" customWidth="1"/>
    <col min="1140" max="1140" width="5.28515625" style="1" bestFit="1" customWidth="1"/>
    <col min="1141" max="1141" width="5.140625" style="1" customWidth="1"/>
    <col min="1142" max="1142" width="7.42578125" style="1" bestFit="1" customWidth="1"/>
    <col min="1143" max="1143" width="8.5703125" style="1" bestFit="1" customWidth="1"/>
    <col min="1144" max="1146" width="13.140625" style="1" bestFit="1" customWidth="1"/>
    <col min="1147" max="1147" width="13" style="1"/>
    <col min="1148" max="1148" width="29.42578125" style="1" bestFit="1" customWidth="1"/>
    <col min="1149" max="1377" width="13" style="1"/>
    <col min="1378" max="1378" width="4.5703125" style="1" customWidth="1"/>
    <col min="1379" max="1379" width="23.5703125" style="1" customWidth="1"/>
    <col min="1380" max="1380" width="30.28515625" style="1" customWidth="1"/>
    <col min="1381" max="1381" width="10.42578125" style="1" customWidth="1"/>
    <col min="1382" max="1382" width="6.7109375" style="1" bestFit="1" customWidth="1"/>
    <col min="1383" max="1383" width="6.140625" style="1" customWidth="1"/>
    <col min="1384" max="1384" width="5" style="1" customWidth="1"/>
    <col min="1385" max="1385" width="6.42578125" style="1" customWidth="1"/>
    <col min="1386" max="1388" width="5.42578125" style="1" customWidth="1"/>
    <col min="1389" max="1389" width="5.28515625" style="1" customWidth="1"/>
    <col min="1390" max="1390" width="5.42578125" style="1" customWidth="1"/>
    <col min="1391" max="1391" width="5.7109375" style="1" bestFit="1" customWidth="1"/>
    <col min="1392" max="1392" width="9.42578125" style="1" customWidth="1"/>
    <col min="1393" max="1393" width="10.140625" style="1" customWidth="1"/>
    <col min="1394" max="1394" width="9.140625" style="1" customWidth="1"/>
    <col min="1395" max="1395" width="9.5703125" style="1" customWidth="1"/>
    <col min="1396" max="1396" width="5.28515625" style="1" bestFit="1" customWidth="1"/>
    <col min="1397" max="1397" width="5.140625" style="1" customWidth="1"/>
    <col min="1398" max="1398" width="7.42578125" style="1" bestFit="1" customWidth="1"/>
    <col min="1399" max="1399" width="8.5703125" style="1" bestFit="1" customWidth="1"/>
    <col min="1400" max="1402" width="13.140625" style="1" bestFit="1" customWidth="1"/>
    <col min="1403" max="1403" width="13" style="1"/>
    <col min="1404" max="1404" width="29.42578125" style="1" bestFit="1" customWidth="1"/>
    <col min="1405" max="1633" width="13" style="1"/>
    <col min="1634" max="1634" width="4.5703125" style="1" customWidth="1"/>
    <col min="1635" max="1635" width="23.5703125" style="1" customWidth="1"/>
    <col min="1636" max="1636" width="30.28515625" style="1" customWidth="1"/>
    <col min="1637" max="1637" width="10.42578125" style="1" customWidth="1"/>
    <col min="1638" max="1638" width="6.7109375" style="1" bestFit="1" customWidth="1"/>
    <col min="1639" max="1639" width="6.140625" style="1" customWidth="1"/>
    <col min="1640" max="1640" width="5" style="1" customWidth="1"/>
    <col min="1641" max="1641" width="6.42578125" style="1" customWidth="1"/>
    <col min="1642" max="1644" width="5.42578125" style="1" customWidth="1"/>
    <col min="1645" max="1645" width="5.28515625" style="1" customWidth="1"/>
    <col min="1646" max="1646" width="5.42578125" style="1" customWidth="1"/>
    <col min="1647" max="1647" width="5.7109375" style="1" bestFit="1" customWidth="1"/>
    <col min="1648" max="1648" width="9.42578125" style="1" customWidth="1"/>
    <col min="1649" max="1649" width="10.140625" style="1" customWidth="1"/>
    <col min="1650" max="1650" width="9.140625" style="1" customWidth="1"/>
    <col min="1651" max="1651" width="9.5703125" style="1" customWidth="1"/>
    <col min="1652" max="1652" width="5.28515625" style="1" bestFit="1" customWidth="1"/>
    <col min="1653" max="1653" width="5.140625" style="1" customWidth="1"/>
    <col min="1654" max="1654" width="7.42578125" style="1" bestFit="1" customWidth="1"/>
    <col min="1655" max="1655" width="8.5703125" style="1" bestFit="1" customWidth="1"/>
    <col min="1656" max="1658" width="13.140625" style="1" bestFit="1" customWidth="1"/>
    <col min="1659" max="1659" width="13" style="1"/>
    <col min="1660" max="1660" width="29.42578125" style="1" bestFit="1" customWidth="1"/>
    <col min="1661" max="1889" width="13" style="1"/>
    <col min="1890" max="1890" width="4.5703125" style="1" customWidth="1"/>
    <col min="1891" max="1891" width="23.5703125" style="1" customWidth="1"/>
    <col min="1892" max="1892" width="30.28515625" style="1" customWidth="1"/>
    <col min="1893" max="1893" width="10.42578125" style="1" customWidth="1"/>
    <col min="1894" max="1894" width="6.7109375" style="1" bestFit="1" customWidth="1"/>
    <col min="1895" max="1895" width="6.140625" style="1" customWidth="1"/>
    <col min="1896" max="1896" width="5" style="1" customWidth="1"/>
    <col min="1897" max="1897" width="6.42578125" style="1" customWidth="1"/>
    <col min="1898" max="1900" width="5.42578125" style="1" customWidth="1"/>
    <col min="1901" max="1901" width="5.28515625" style="1" customWidth="1"/>
    <col min="1902" max="1902" width="5.42578125" style="1" customWidth="1"/>
    <col min="1903" max="1903" width="5.7109375" style="1" bestFit="1" customWidth="1"/>
    <col min="1904" max="1904" width="9.42578125" style="1" customWidth="1"/>
    <col min="1905" max="1905" width="10.140625" style="1" customWidth="1"/>
    <col min="1906" max="1906" width="9.140625" style="1" customWidth="1"/>
    <col min="1907" max="1907" width="9.5703125" style="1" customWidth="1"/>
    <col min="1908" max="1908" width="5.28515625" style="1" bestFit="1" customWidth="1"/>
    <col min="1909" max="1909" width="5.140625" style="1" customWidth="1"/>
    <col min="1910" max="1910" width="7.42578125" style="1" bestFit="1" customWidth="1"/>
    <col min="1911" max="1911" width="8.5703125" style="1" bestFit="1" customWidth="1"/>
    <col min="1912" max="1914" width="13.140625" style="1" bestFit="1" customWidth="1"/>
    <col min="1915" max="1915" width="13" style="1"/>
    <col min="1916" max="1916" width="29.42578125" style="1" bestFit="1" customWidth="1"/>
    <col min="1917" max="2145" width="13" style="1"/>
    <col min="2146" max="2146" width="4.5703125" style="1" customWidth="1"/>
    <col min="2147" max="2147" width="23.5703125" style="1" customWidth="1"/>
    <col min="2148" max="2148" width="30.28515625" style="1" customWidth="1"/>
    <col min="2149" max="2149" width="10.42578125" style="1" customWidth="1"/>
    <col min="2150" max="2150" width="6.7109375" style="1" bestFit="1" customWidth="1"/>
    <col min="2151" max="2151" width="6.140625" style="1" customWidth="1"/>
    <col min="2152" max="2152" width="5" style="1" customWidth="1"/>
    <col min="2153" max="2153" width="6.42578125" style="1" customWidth="1"/>
    <col min="2154" max="2156" width="5.42578125" style="1" customWidth="1"/>
    <col min="2157" max="2157" width="5.28515625" style="1" customWidth="1"/>
    <col min="2158" max="2158" width="5.42578125" style="1" customWidth="1"/>
    <col min="2159" max="2159" width="5.7109375" style="1" bestFit="1" customWidth="1"/>
    <col min="2160" max="2160" width="9.42578125" style="1" customWidth="1"/>
    <col min="2161" max="2161" width="10.140625" style="1" customWidth="1"/>
    <col min="2162" max="2162" width="9.140625" style="1" customWidth="1"/>
    <col min="2163" max="2163" width="9.5703125" style="1" customWidth="1"/>
    <col min="2164" max="2164" width="5.28515625" style="1" bestFit="1" customWidth="1"/>
    <col min="2165" max="2165" width="5.140625" style="1" customWidth="1"/>
    <col min="2166" max="2166" width="7.42578125" style="1" bestFit="1" customWidth="1"/>
    <col min="2167" max="2167" width="8.5703125" style="1" bestFit="1" customWidth="1"/>
    <col min="2168" max="2170" width="13.140625" style="1" bestFit="1" customWidth="1"/>
    <col min="2171" max="2171" width="13" style="1"/>
    <col min="2172" max="2172" width="29.42578125" style="1" bestFit="1" customWidth="1"/>
    <col min="2173" max="2401" width="13" style="1"/>
    <col min="2402" max="2402" width="4.5703125" style="1" customWidth="1"/>
    <col min="2403" max="2403" width="23.5703125" style="1" customWidth="1"/>
    <col min="2404" max="2404" width="30.28515625" style="1" customWidth="1"/>
    <col min="2405" max="2405" width="10.42578125" style="1" customWidth="1"/>
    <col min="2406" max="2406" width="6.7109375" style="1" bestFit="1" customWidth="1"/>
    <col min="2407" max="2407" width="6.140625" style="1" customWidth="1"/>
    <col min="2408" max="2408" width="5" style="1" customWidth="1"/>
    <col min="2409" max="2409" width="6.42578125" style="1" customWidth="1"/>
    <col min="2410" max="2412" width="5.42578125" style="1" customWidth="1"/>
    <col min="2413" max="2413" width="5.28515625" style="1" customWidth="1"/>
    <col min="2414" max="2414" width="5.42578125" style="1" customWidth="1"/>
    <col min="2415" max="2415" width="5.7109375" style="1" bestFit="1" customWidth="1"/>
    <col min="2416" max="2416" width="9.42578125" style="1" customWidth="1"/>
    <col min="2417" max="2417" width="10.140625" style="1" customWidth="1"/>
    <col min="2418" max="2418" width="9.140625" style="1" customWidth="1"/>
    <col min="2419" max="2419" width="9.5703125" style="1" customWidth="1"/>
    <col min="2420" max="2420" width="5.28515625" style="1" bestFit="1" customWidth="1"/>
    <col min="2421" max="2421" width="5.140625" style="1" customWidth="1"/>
    <col min="2422" max="2422" width="7.42578125" style="1" bestFit="1" customWidth="1"/>
    <col min="2423" max="2423" width="8.5703125" style="1" bestFit="1" customWidth="1"/>
    <col min="2424" max="2426" width="13.140625" style="1" bestFit="1" customWidth="1"/>
    <col min="2427" max="2427" width="13" style="1"/>
    <col min="2428" max="2428" width="29.42578125" style="1" bestFit="1" customWidth="1"/>
    <col min="2429" max="2657" width="13" style="1"/>
    <col min="2658" max="2658" width="4.5703125" style="1" customWidth="1"/>
    <col min="2659" max="2659" width="23.5703125" style="1" customWidth="1"/>
    <col min="2660" max="2660" width="30.28515625" style="1" customWidth="1"/>
    <col min="2661" max="2661" width="10.42578125" style="1" customWidth="1"/>
    <col min="2662" max="2662" width="6.7109375" style="1" bestFit="1" customWidth="1"/>
    <col min="2663" max="2663" width="6.140625" style="1" customWidth="1"/>
    <col min="2664" max="2664" width="5" style="1" customWidth="1"/>
    <col min="2665" max="2665" width="6.42578125" style="1" customWidth="1"/>
    <col min="2666" max="2668" width="5.42578125" style="1" customWidth="1"/>
    <col min="2669" max="2669" width="5.28515625" style="1" customWidth="1"/>
    <col min="2670" max="2670" width="5.42578125" style="1" customWidth="1"/>
    <col min="2671" max="2671" width="5.7109375" style="1" bestFit="1" customWidth="1"/>
    <col min="2672" max="2672" width="9.42578125" style="1" customWidth="1"/>
    <col min="2673" max="2673" width="10.140625" style="1" customWidth="1"/>
    <col min="2674" max="2674" width="9.140625" style="1" customWidth="1"/>
    <col min="2675" max="2675" width="9.5703125" style="1" customWidth="1"/>
    <col min="2676" max="2676" width="5.28515625" style="1" bestFit="1" customWidth="1"/>
    <col min="2677" max="2677" width="5.140625" style="1" customWidth="1"/>
    <col min="2678" max="2678" width="7.42578125" style="1" bestFit="1" customWidth="1"/>
    <col min="2679" max="2679" width="8.5703125" style="1" bestFit="1" customWidth="1"/>
    <col min="2680" max="2682" width="13.140625" style="1" bestFit="1" customWidth="1"/>
    <col min="2683" max="2683" width="13" style="1"/>
    <col min="2684" max="2684" width="29.42578125" style="1" bestFit="1" customWidth="1"/>
    <col min="2685" max="2913" width="13" style="1"/>
    <col min="2914" max="2914" width="4.5703125" style="1" customWidth="1"/>
    <col min="2915" max="2915" width="23.5703125" style="1" customWidth="1"/>
    <col min="2916" max="2916" width="30.28515625" style="1" customWidth="1"/>
    <col min="2917" max="2917" width="10.42578125" style="1" customWidth="1"/>
    <col min="2918" max="2918" width="6.7109375" style="1" bestFit="1" customWidth="1"/>
    <col min="2919" max="2919" width="6.140625" style="1" customWidth="1"/>
    <col min="2920" max="2920" width="5" style="1" customWidth="1"/>
    <col min="2921" max="2921" width="6.42578125" style="1" customWidth="1"/>
    <col min="2922" max="2924" width="5.42578125" style="1" customWidth="1"/>
    <col min="2925" max="2925" width="5.28515625" style="1" customWidth="1"/>
    <col min="2926" max="2926" width="5.42578125" style="1" customWidth="1"/>
    <col min="2927" max="2927" width="5.7109375" style="1" bestFit="1" customWidth="1"/>
    <col min="2928" max="2928" width="9.42578125" style="1" customWidth="1"/>
    <col min="2929" max="2929" width="10.140625" style="1" customWidth="1"/>
    <col min="2930" max="2930" width="9.140625" style="1" customWidth="1"/>
    <col min="2931" max="2931" width="9.5703125" style="1" customWidth="1"/>
    <col min="2932" max="2932" width="5.28515625" style="1" bestFit="1" customWidth="1"/>
    <col min="2933" max="2933" width="5.140625" style="1" customWidth="1"/>
    <col min="2934" max="2934" width="7.42578125" style="1" bestFit="1" customWidth="1"/>
    <col min="2935" max="2935" width="8.5703125" style="1" bestFit="1" customWidth="1"/>
    <col min="2936" max="2938" width="13.140625" style="1" bestFit="1" customWidth="1"/>
    <col min="2939" max="2939" width="13" style="1"/>
    <col min="2940" max="2940" width="29.42578125" style="1" bestFit="1" customWidth="1"/>
    <col min="2941" max="3169" width="13" style="1"/>
    <col min="3170" max="3170" width="4.5703125" style="1" customWidth="1"/>
    <col min="3171" max="3171" width="23.5703125" style="1" customWidth="1"/>
    <col min="3172" max="3172" width="30.28515625" style="1" customWidth="1"/>
    <col min="3173" max="3173" width="10.42578125" style="1" customWidth="1"/>
    <col min="3174" max="3174" width="6.7109375" style="1" bestFit="1" customWidth="1"/>
    <col min="3175" max="3175" width="6.140625" style="1" customWidth="1"/>
    <col min="3176" max="3176" width="5" style="1" customWidth="1"/>
    <col min="3177" max="3177" width="6.42578125" style="1" customWidth="1"/>
    <col min="3178" max="3180" width="5.42578125" style="1" customWidth="1"/>
    <col min="3181" max="3181" width="5.28515625" style="1" customWidth="1"/>
    <col min="3182" max="3182" width="5.42578125" style="1" customWidth="1"/>
    <col min="3183" max="3183" width="5.7109375" style="1" bestFit="1" customWidth="1"/>
    <col min="3184" max="3184" width="9.42578125" style="1" customWidth="1"/>
    <col min="3185" max="3185" width="10.140625" style="1" customWidth="1"/>
    <col min="3186" max="3186" width="9.140625" style="1" customWidth="1"/>
    <col min="3187" max="3187" width="9.5703125" style="1" customWidth="1"/>
    <col min="3188" max="3188" width="5.28515625" style="1" bestFit="1" customWidth="1"/>
    <col min="3189" max="3189" width="5.140625" style="1" customWidth="1"/>
    <col min="3190" max="3190" width="7.42578125" style="1" bestFit="1" customWidth="1"/>
    <col min="3191" max="3191" width="8.5703125" style="1" bestFit="1" customWidth="1"/>
    <col min="3192" max="3194" width="13.140625" style="1" bestFit="1" customWidth="1"/>
    <col min="3195" max="3195" width="13" style="1"/>
    <col min="3196" max="3196" width="29.42578125" style="1" bestFit="1" customWidth="1"/>
    <col min="3197" max="3425" width="13" style="1"/>
    <col min="3426" max="3426" width="4.5703125" style="1" customWidth="1"/>
    <col min="3427" max="3427" width="23.5703125" style="1" customWidth="1"/>
    <col min="3428" max="3428" width="30.28515625" style="1" customWidth="1"/>
    <col min="3429" max="3429" width="10.42578125" style="1" customWidth="1"/>
    <col min="3430" max="3430" width="6.7109375" style="1" bestFit="1" customWidth="1"/>
    <col min="3431" max="3431" width="6.140625" style="1" customWidth="1"/>
    <col min="3432" max="3432" width="5" style="1" customWidth="1"/>
    <col min="3433" max="3433" width="6.42578125" style="1" customWidth="1"/>
    <col min="3434" max="3436" width="5.42578125" style="1" customWidth="1"/>
    <col min="3437" max="3437" width="5.28515625" style="1" customWidth="1"/>
    <col min="3438" max="3438" width="5.42578125" style="1" customWidth="1"/>
    <col min="3439" max="3439" width="5.7109375" style="1" bestFit="1" customWidth="1"/>
    <col min="3440" max="3440" width="9.42578125" style="1" customWidth="1"/>
    <col min="3441" max="3441" width="10.140625" style="1" customWidth="1"/>
    <col min="3442" max="3442" width="9.140625" style="1" customWidth="1"/>
    <col min="3443" max="3443" width="9.5703125" style="1" customWidth="1"/>
    <col min="3444" max="3444" width="5.28515625" style="1" bestFit="1" customWidth="1"/>
    <col min="3445" max="3445" width="5.140625" style="1" customWidth="1"/>
    <col min="3446" max="3446" width="7.42578125" style="1" bestFit="1" customWidth="1"/>
    <col min="3447" max="3447" width="8.5703125" style="1" bestFit="1" customWidth="1"/>
    <col min="3448" max="3450" width="13.140625" style="1" bestFit="1" customWidth="1"/>
    <col min="3451" max="3451" width="13" style="1"/>
    <col min="3452" max="3452" width="29.42578125" style="1" bestFit="1" customWidth="1"/>
    <col min="3453" max="3681" width="13" style="1"/>
    <col min="3682" max="3682" width="4.5703125" style="1" customWidth="1"/>
    <col min="3683" max="3683" width="23.5703125" style="1" customWidth="1"/>
    <col min="3684" max="3684" width="30.28515625" style="1" customWidth="1"/>
    <col min="3685" max="3685" width="10.42578125" style="1" customWidth="1"/>
    <col min="3686" max="3686" width="6.7109375" style="1" bestFit="1" customWidth="1"/>
    <col min="3687" max="3687" width="6.140625" style="1" customWidth="1"/>
    <col min="3688" max="3688" width="5" style="1" customWidth="1"/>
    <col min="3689" max="3689" width="6.42578125" style="1" customWidth="1"/>
    <col min="3690" max="3692" width="5.42578125" style="1" customWidth="1"/>
    <col min="3693" max="3693" width="5.28515625" style="1" customWidth="1"/>
    <col min="3694" max="3694" width="5.42578125" style="1" customWidth="1"/>
    <col min="3695" max="3695" width="5.7109375" style="1" bestFit="1" customWidth="1"/>
    <col min="3696" max="3696" width="9.42578125" style="1" customWidth="1"/>
    <col min="3697" max="3697" width="10.140625" style="1" customWidth="1"/>
    <col min="3698" max="3698" width="9.140625" style="1" customWidth="1"/>
    <col min="3699" max="3699" width="9.5703125" style="1" customWidth="1"/>
    <col min="3700" max="3700" width="5.28515625" style="1" bestFit="1" customWidth="1"/>
    <col min="3701" max="3701" width="5.140625" style="1" customWidth="1"/>
    <col min="3702" max="3702" width="7.42578125" style="1" bestFit="1" customWidth="1"/>
    <col min="3703" max="3703" width="8.5703125" style="1" bestFit="1" customWidth="1"/>
    <col min="3704" max="3706" width="13.140625" style="1" bestFit="1" customWidth="1"/>
    <col min="3707" max="3707" width="13" style="1"/>
    <col min="3708" max="3708" width="29.42578125" style="1" bestFit="1" customWidth="1"/>
    <col min="3709" max="3937" width="13" style="1"/>
    <col min="3938" max="3938" width="4.5703125" style="1" customWidth="1"/>
    <col min="3939" max="3939" width="23.5703125" style="1" customWidth="1"/>
    <col min="3940" max="3940" width="30.28515625" style="1" customWidth="1"/>
    <col min="3941" max="3941" width="10.42578125" style="1" customWidth="1"/>
    <col min="3942" max="3942" width="6.7109375" style="1" bestFit="1" customWidth="1"/>
    <col min="3943" max="3943" width="6.140625" style="1" customWidth="1"/>
    <col min="3944" max="3944" width="5" style="1" customWidth="1"/>
    <col min="3945" max="3945" width="6.42578125" style="1" customWidth="1"/>
    <col min="3946" max="3948" width="5.42578125" style="1" customWidth="1"/>
    <col min="3949" max="3949" width="5.28515625" style="1" customWidth="1"/>
    <col min="3950" max="3950" width="5.42578125" style="1" customWidth="1"/>
    <col min="3951" max="3951" width="5.7109375" style="1" bestFit="1" customWidth="1"/>
    <col min="3952" max="3952" width="9.42578125" style="1" customWidth="1"/>
    <col min="3953" max="3953" width="10.140625" style="1" customWidth="1"/>
    <col min="3954" max="3954" width="9.140625" style="1" customWidth="1"/>
    <col min="3955" max="3955" width="9.5703125" style="1" customWidth="1"/>
    <col min="3956" max="3956" width="5.28515625" style="1" bestFit="1" customWidth="1"/>
    <col min="3957" max="3957" width="5.140625" style="1" customWidth="1"/>
    <col min="3958" max="3958" width="7.42578125" style="1" bestFit="1" customWidth="1"/>
    <col min="3959" max="3959" width="8.5703125" style="1" bestFit="1" customWidth="1"/>
    <col min="3960" max="3962" width="13.140625" style="1" bestFit="1" customWidth="1"/>
    <col min="3963" max="3963" width="13" style="1"/>
    <col min="3964" max="3964" width="29.42578125" style="1" bestFit="1" customWidth="1"/>
    <col min="3965" max="4193" width="13" style="1"/>
    <col min="4194" max="4194" width="4.5703125" style="1" customWidth="1"/>
    <col min="4195" max="4195" width="23.5703125" style="1" customWidth="1"/>
    <col min="4196" max="4196" width="30.28515625" style="1" customWidth="1"/>
    <col min="4197" max="4197" width="10.42578125" style="1" customWidth="1"/>
    <col min="4198" max="4198" width="6.7109375" style="1" bestFit="1" customWidth="1"/>
    <col min="4199" max="4199" width="6.140625" style="1" customWidth="1"/>
    <col min="4200" max="4200" width="5" style="1" customWidth="1"/>
    <col min="4201" max="4201" width="6.42578125" style="1" customWidth="1"/>
    <col min="4202" max="4204" width="5.42578125" style="1" customWidth="1"/>
    <col min="4205" max="4205" width="5.28515625" style="1" customWidth="1"/>
    <col min="4206" max="4206" width="5.42578125" style="1" customWidth="1"/>
    <col min="4207" max="4207" width="5.7109375" style="1" bestFit="1" customWidth="1"/>
    <col min="4208" max="4208" width="9.42578125" style="1" customWidth="1"/>
    <col min="4209" max="4209" width="10.140625" style="1" customWidth="1"/>
    <col min="4210" max="4210" width="9.140625" style="1" customWidth="1"/>
    <col min="4211" max="4211" width="9.5703125" style="1" customWidth="1"/>
    <col min="4212" max="4212" width="5.28515625" style="1" bestFit="1" customWidth="1"/>
    <col min="4213" max="4213" width="5.140625" style="1" customWidth="1"/>
    <col min="4214" max="4214" width="7.42578125" style="1" bestFit="1" customWidth="1"/>
    <col min="4215" max="4215" width="8.5703125" style="1" bestFit="1" customWidth="1"/>
    <col min="4216" max="4218" width="13.140625" style="1" bestFit="1" customWidth="1"/>
    <col min="4219" max="4219" width="13" style="1"/>
    <col min="4220" max="4220" width="29.42578125" style="1" bestFit="1" customWidth="1"/>
    <col min="4221" max="4449" width="13" style="1"/>
    <col min="4450" max="4450" width="4.5703125" style="1" customWidth="1"/>
    <col min="4451" max="4451" width="23.5703125" style="1" customWidth="1"/>
    <col min="4452" max="4452" width="30.28515625" style="1" customWidth="1"/>
    <col min="4453" max="4453" width="10.42578125" style="1" customWidth="1"/>
    <col min="4454" max="4454" width="6.7109375" style="1" bestFit="1" customWidth="1"/>
    <col min="4455" max="4455" width="6.140625" style="1" customWidth="1"/>
    <col min="4456" max="4456" width="5" style="1" customWidth="1"/>
    <col min="4457" max="4457" width="6.42578125" style="1" customWidth="1"/>
    <col min="4458" max="4460" width="5.42578125" style="1" customWidth="1"/>
    <col min="4461" max="4461" width="5.28515625" style="1" customWidth="1"/>
    <col min="4462" max="4462" width="5.42578125" style="1" customWidth="1"/>
    <col min="4463" max="4463" width="5.7109375" style="1" bestFit="1" customWidth="1"/>
    <col min="4464" max="4464" width="9.42578125" style="1" customWidth="1"/>
    <col min="4465" max="4465" width="10.140625" style="1" customWidth="1"/>
    <col min="4466" max="4466" width="9.140625" style="1" customWidth="1"/>
    <col min="4467" max="4467" width="9.5703125" style="1" customWidth="1"/>
    <col min="4468" max="4468" width="5.28515625" style="1" bestFit="1" customWidth="1"/>
    <col min="4469" max="4469" width="5.140625" style="1" customWidth="1"/>
    <col min="4470" max="4470" width="7.42578125" style="1" bestFit="1" customWidth="1"/>
    <col min="4471" max="4471" width="8.5703125" style="1" bestFit="1" customWidth="1"/>
    <col min="4472" max="4474" width="13.140625" style="1" bestFit="1" customWidth="1"/>
    <col min="4475" max="4475" width="13" style="1"/>
    <col min="4476" max="4476" width="29.42578125" style="1" bestFit="1" customWidth="1"/>
    <col min="4477" max="4705" width="13" style="1"/>
    <col min="4706" max="4706" width="4.5703125" style="1" customWidth="1"/>
    <col min="4707" max="4707" width="23.5703125" style="1" customWidth="1"/>
    <col min="4708" max="4708" width="30.28515625" style="1" customWidth="1"/>
    <col min="4709" max="4709" width="10.42578125" style="1" customWidth="1"/>
    <col min="4710" max="4710" width="6.7109375" style="1" bestFit="1" customWidth="1"/>
    <col min="4711" max="4711" width="6.140625" style="1" customWidth="1"/>
    <col min="4712" max="4712" width="5" style="1" customWidth="1"/>
    <col min="4713" max="4713" width="6.42578125" style="1" customWidth="1"/>
    <col min="4714" max="4716" width="5.42578125" style="1" customWidth="1"/>
    <col min="4717" max="4717" width="5.28515625" style="1" customWidth="1"/>
    <col min="4718" max="4718" width="5.42578125" style="1" customWidth="1"/>
    <col min="4719" max="4719" width="5.7109375" style="1" bestFit="1" customWidth="1"/>
    <col min="4720" max="4720" width="9.42578125" style="1" customWidth="1"/>
    <col min="4721" max="4721" width="10.140625" style="1" customWidth="1"/>
    <col min="4722" max="4722" width="9.140625" style="1" customWidth="1"/>
    <col min="4723" max="4723" width="9.5703125" style="1" customWidth="1"/>
    <col min="4724" max="4724" width="5.28515625" style="1" bestFit="1" customWidth="1"/>
    <col min="4725" max="4725" width="5.140625" style="1" customWidth="1"/>
    <col min="4726" max="4726" width="7.42578125" style="1" bestFit="1" customWidth="1"/>
    <col min="4727" max="4727" width="8.5703125" style="1" bestFit="1" customWidth="1"/>
    <col min="4728" max="4730" width="13.140625" style="1" bestFit="1" customWidth="1"/>
    <col min="4731" max="4731" width="13" style="1"/>
    <col min="4732" max="4732" width="29.42578125" style="1" bestFit="1" customWidth="1"/>
    <col min="4733" max="4961" width="13" style="1"/>
    <col min="4962" max="4962" width="4.5703125" style="1" customWidth="1"/>
    <col min="4963" max="4963" width="23.5703125" style="1" customWidth="1"/>
    <col min="4964" max="4964" width="30.28515625" style="1" customWidth="1"/>
    <col min="4965" max="4965" width="10.42578125" style="1" customWidth="1"/>
    <col min="4966" max="4966" width="6.7109375" style="1" bestFit="1" customWidth="1"/>
    <col min="4967" max="4967" width="6.140625" style="1" customWidth="1"/>
    <col min="4968" max="4968" width="5" style="1" customWidth="1"/>
    <col min="4969" max="4969" width="6.42578125" style="1" customWidth="1"/>
    <col min="4970" max="4972" width="5.42578125" style="1" customWidth="1"/>
    <col min="4973" max="4973" width="5.28515625" style="1" customWidth="1"/>
    <col min="4974" max="4974" width="5.42578125" style="1" customWidth="1"/>
    <col min="4975" max="4975" width="5.7109375" style="1" bestFit="1" customWidth="1"/>
    <col min="4976" max="4976" width="9.42578125" style="1" customWidth="1"/>
    <col min="4977" max="4977" width="10.140625" style="1" customWidth="1"/>
    <col min="4978" max="4978" width="9.140625" style="1" customWidth="1"/>
    <col min="4979" max="4979" width="9.5703125" style="1" customWidth="1"/>
    <col min="4980" max="4980" width="5.28515625" style="1" bestFit="1" customWidth="1"/>
    <col min="4981" max="4981" width="5.140625" style="1" customWidth="1"/>
    <col min="4982" max="4982" width="7.42578125" style="1" bestFit="1" customWidth="1"/>
    <col min="4983" max="4983" width="8.5703125" style="1" bestFit="1" customWidth="1"/>
    <col min="4984" max="4986" width="13.140625" style="1" bestFit="1" customWidth="1"/>
    <col min="4987" max="4987" width="13" style="1"/>
    <col min="4988" max="4988" width="29.42578125" style="1" bestFit="1" customWidth="1"/>
    <col min="4989" max="5217" width="13" style="1"/>
    <col min="5218" max="5218" width="4.5703125" style="1" customWidth="1"/>
    <col min="5219" max="5219" width="23.5703125" style="1" customWidth="1"/>
    <col min="5220" max="5220" width="30.28515625" style="1" customWidth="1"/>
    <col min="5221" max="5221" width="10.42578125" style="1" customWidth="1"/>
    <col min="5222" max="5222" width="6.7109375" style="1" bestFit="1" customWidth="1"/>
    <col min="5223" max="5223" width="6.140625" style="1" customWidth="1"/>
    <col min="5224" max="5224" width="5" style="1" customWidth="1"/>
    <col min="5225" max="5225" width="6.42578125" style="1" customWidth="1"/>
    <col min="5226" max="5228" width="5.42578125" style="1" customWidth="1"/>
    <col min="5229" max="5229" width="5.28515625" style="1" customWidth="1"/>
    <col min="5230" max="5230" width="5.42578125" style="1" customWidth="1"/>
    <col min="5231" max="5231" width="5.7109375" style="1" bestFit="1" customWidth="1"/>
    <col min="5232" max="5232" width="9.42578125" style="1" customWidth="1"/>
    <col min="5233" max="5233" width="10.140625" style="1" customWidth="1"/>
    <col min="5234" max="5234" width="9.140625" style="1" customWidth="1"/>
    <col min="5235" max="5235" width="9.5703125" style="1" customWidth="1"/>
    <col min="5236" max="5236" width="5.28515625" style="1" bestFit="1" customWidth="1"/>
    <col min="5237" max="5237" width="5.140625" style="1" customWidth="1"/>
    <col min="5238" max="5238" width="7.42578125" style="1" bestFit="1" customWidth="1"/>
    <col min="5239" max="5239" width="8.5703125" style="1" bestFit="1" customWidth="1"/>
    <col min="5240" max="5242" width="13.140625" style="1" bestFit="1" customWidth="1"/>
    <col min="5243" max="5243" width="13" style="1"/>
    <col min="5244" max="5244" width="29.42578125" style="1" bestFit="1" customWidth="1"/>
    <col min="5245" max="5473" width="13" style="1"/>
    <col min="5474" max="5474" width="4.5703125" style="1" customWidth="1"/>
    <col min="5475" max="5475" width="23.5703125" style="1" customWidth="1"/>
    <col min="5476" max="5476" width="30.28515625" style="1" customWidth="1"/>
    <col min="5477" max="5477" width="10.42578125" style="1" customWidth="1"/>
    <col min="5478" max="5478" width="6.7109375" style="1" bestFit="1" customWidth="1"/>
    <col min="5479" max="5479" width="6.140625" style="1" customWidth="1"/>
    <col min="5480" max="5480" width="5" style="1" customWidth="1"/>
    <col min="5481" max="5481" width="6.42578125" style="1" customWidth="1"/>
    <col min="5482" max="5484" width="5.42578125" style="1" customWidth="1"/>
    <col min="5485" max="5485" width="5.28515625" style="1" customWidth="1"/>
    <col min="5486" max="5486" width="5.42578125" style="1" customWidth="1"/>
    <col min="5487" max="5487" width="5.7109375" style="1" bestFit="1" customWidth="1"/>
    <col min="5488" max="5488" width="9.42578125" style="1" customWidth="1"/>
    <col min="5489" max="5489" width="10.140625" style="1" customWidth="1"/>
    <col min="5490" max="5490" width="9.140625" style="1" customWidth="1"/>
    <col min="5491" max="5491" width="9.5703125" style="1" customWidth="1"/>
    <col min="5492" max="5492" width="5.28515625" style="1" bestFit="1" customWidth="1"/>
    <col min="5493" max="5493" width="5.140625" style="1" customWidth="1"/>
    <col min="5494" max="5494" width="7.42578125" style="1" bestFit="1" customWidth="1"/>
    <col min="5495" max="5495" width="8.5703125" style="1" bestFit="1" customWidth="1"/>
    <col min="5496" max="5498" width="13.140625" style="1" bestFit="1" customWidth="1"/>
    <col min="5499" max="5499" width="13" style="1"/>
    <col min="5500" max="5500" width="29.42578125" style="1" bestFit="1" customWidth="1"/>
    <col min="5501" max="5729" width="13" style="1"/>
    <col min="5730" max="5730" width="4.5703125" style="1" customWidth="1"/>
    <col min="5731" max="5731" width="23.5703125" style="1" customWidth="1"/>
    <col min="5732" max="5732" width="30.28515625" style="1" customWidth="1"/>
    <col min="5733" max="5733" width="10.42578125" style="1" customWidth="1"/>
    <col min="5734" max="5734" width="6.7109375" style="1" bestFit="1" customWidth="1"/>
    <col min="5735" max="5735" width="6.140625" style="1" customWidth="1"/>
    <col min="5736" max="5736" width="5" style="1" customWidth="1"/>
    <col min="5737" max="5737" width="6.42578125" style="1" customWidth="1"/>
    <col min="5738" max="5740" width="5.42578125" style="1" customWidth="1"/>
    <col min="5741" max="5741" width="5.28515625" style="1" customWidth="1"/>
    <col min="5742" max="5742" width="5.42578125" style="1" customWidth="1"/>
    <col min="5743" max="5743" width="5.7109375" style="1" bestFit="1" customWidth="1"/>
    <col min="5744" max="5744" width="9.42578125" style="1" customWidth="1"/>
    <col min="5745" max="5745" width="10.140625" style="1" customWidth="1"/>
    <col min="5746" max="5746" width="9.140625" style="1" customWidth="1"/>
    <col min="5747" max="5747" width="9.5703125" style="1" customWidth="1"/>
    <col min="5748" max="5748" width="5.28515625" style="1" bestFit="1" customWidth="1"/>
    <col min="5749" max="5749" width="5.140625" style="1" customWidth="1"/>
    <col min="5750" max="5750" width="7.42578125" style="1" bestFit="1" customWidth="1"/>
    <col min="5751" max="5751" width="8.5703125" style="1" bestFit="1" customWidth="1"/>
    <col min="5752" max="5754" width="13.140625" style="1" bestFit="1" customWidth="1"/>
    <col min="5755" max="5755" width="13" style="1"/>
    <col min="5756" max="5756" width="29.42578125" style="1" bestFit="1" customWidth="1"/>
    <col min="5757" max="5985" width="13" style="1"/>
    <col min="5986" max="5986" width="4.5703125" style="1" customWidth="1"/>
    <col min="5987" max="5987" width="23.5703125" style="1" customWidth="1"/>
    <col min="5988" max="5988" width="30.28515625" style="1" customWidth="1"/>
    <col min="5989" max="5989" width="10.42578125" style="1" customWidth="1"/>
    <col min="5990" max="5990" width="6.7109375" style="1" bestFit="1" customWidth="1"/>
    <col min="5991" max="5991" width="6.140625" style="1" customWidth="1"/>
    <col min="5992" max="5992" width="5" style="1" customWidth="1"/>
    <col min="5993" max="5993" width="6.42578125" style="1" customWidth="1"/>
    <col min="5994" max="5996" width="5.42578125" style="1" customWidth="1"/>
    <col min="5997" max="5997" width="5.28515625" style="1" customWidth="1"/>
    <col min="5998" max="5998" width="5.42578125" style="1" customWidth="1"/>
    <col min="5999" max="5999" width="5.7109375" style="1" bestFit="1" customWidth="1"/>
    <col min="6000" max="6000" width="9.42578125" style="1" customWidth="1"/>
    <col min="6001" max="6001" width="10.140625" style="1" customWidth="1"/>
    <col min="6002" max="6002" width="9.140625" style="1" customWidth="1"/>
    <col min="6003" max="6003" width="9.5703125" style="1" customWidth="1"/>
    <col min="6004" max="6004" width="5.28515625" style="1" bestFit="1" customWidth="1"/>
    <col min="6005" max="6005" width="5.140625" style="1" customWidth="1"/>
    <col min="6006" max="6006" width="7.42578125" style="1" bestFit="1" customWidth="1"/>
    <col min="6007" max="6007" width="8.5703125" style="1" bestFit="1" customWidth="1"/>
    <col min="6008" max="6010" width="13.140625" style="1" bestFit="1" customWidth="1"/>
    <col min="6011" max="6011" width="13" style="1"/>
    <col min="6012" max="6012" width="29.42578125" style="1" bestFit="1" customWidth="1"/>
    <col min="6013" max="6241" width="13" style="1"/>
    <col min="6242" max="6242" width="4.5703125" style="1" customWidth="1"/>
    <col min="6243" max="6243" width="23.5703125" style="1" customWidth="1"/>
    <col min="6244" max="6244" width="30.28515625" style="1" customWidth="1"/>
    <col min="6245" max="6245" width="10.42578125" style="1" customWidth="1"/>
    <col min="6246" max="6246" width="6.7109375" style="1" bestFit="1" customWidth="1"/>
    <col min="6247" max="6247" width="6.140625" style="1" customWidth="1"/>
    <col min="6248" max="6248" width="5" style="1" customWidth="1"/>
    <col min="6249" max="6249" width="6.42578125" style="1" customWidth="1"/>
    <col min="6250" max="6252" width="5.42578125" style="1" customWidth="1"/>
    <col min="6253" max="6253" width="5.28515625" style="1" customWidth="1"/>
    <col min="6254" max="6254" width="5.42578125" style="1" customWidth="1"/>
    <col min="6255" max="6255" width="5.7109375" style="1" bestFit="1" customWidth="1"/>
    <col min="6256" max="6256" width="9.42578125" style="1" customWidth="1"/>
    <col min="6257" max="6257" width="10.140625" style="1" customWidth="1"/>
    <col min="6258" max="6258" width="9.140625" style="1" customWidth="1"/>
    <col min="6259" max="6259" width="9.5703125" style="1" customWidth="1"/>
    <col min="6260" max="6260" width="5.28515625" style="1" bestFit="1" customWidth="1"/>
    <col min="6261" max="6261" width="5.140625" style="1" customWidth="1"/>
    <col min="6262" max="6262" width="7.42578125" style="1" bestFit="1" customWidth="1"/>
    <col min="6263" max="6263" width="8.5703125" style="1" bestFit="1" customWidth="1"/>
    <col min="6264" max="6266" width="13.140625" style="1" bestFit="1" customWidth="1"/>
    <col min="6267" max="6267" width="13" style="1"/>
    <col min="6268" max="6268" width="29.42578125" style="1" bestFit="1" customWidth="1"/>
    <col min="6269" max="16384" width="13" style="1"/>
  </cols>
  <sheetData>
    <row r="1" spans="1:422" ht="18.600000000000001" customHeight="1" x14ac:dyDescent="0.2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"/>
    </row>
    <row r="2" spans="1:422" ht="29.25" customHeight="1" x14ac:dyDescent="0.2">
      <c r="A2" s="43"/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333" t="s">
        <v>37</v>
      </c>
      <c r="M2" s="333"/>
      <c r="N2" s="48"/>
      <c r="O2" s="48"/>
      <c r="P2" s="48"/>
    </row>
    <row r="3" spans="1:422" ht="25.9" customHeight="1" x14ac:dyDescent="0.25">
      <c r="A3" s="305" t="s">
        <v>492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68"/>
    </row>
    <row r="4" spans="1:422" ht="16.149999999999999" customHeight="1" x14ac:dyDescent="0.2">
      <c r="A4" s="44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422" ht="19.5" x14ac:dyDescent="0.2">
      <c r="A5" s="308"/>
      <c r="B5" s="309" t="s">
        <v>5</v>
      </c>
      <c r="C5" s="309" t="s">
        <v>0</v>
      </c>
      <c r="D5" s="334" t="s">
        <v>7</v>
      </c>
      <c r="E5" s="334" t="s">
        <v>8</v>
      </c>
      <c r="F5" s="334" t="s">
        <v>9</v>
      </c>
      <c r="G5" s="334" t="s">
        <v>10</v>
      </c>
      <c r="H5" s="334" t="s">
        <v>11</v>
      </c>
      <c r="I5" s="334" t="s">
        <v>12</v>
      </c>
      <c r="J5" s="334" t="s">
        <v>13</v>
      </c>
      <c r="K5" s="42"/>
      <c r="L5" s="309" t="s">
        <v>2</v>
      </c>
      <c r="M5" s="309" t="s">
        <v>1</v>
      </c>
      <c r="N5" s="326" t="s">
        <v>3</v>
      </c>
      <c r="O5" s="9" t="s">
        <v>14</v>
      </c>
      <c r="P5" s="10" t="s">
        <v>15</v>
      </c>
    </row>
    <row r="6" spans="1:422" ht="15" customHeight="1" x14ac:dyDescent="0.2">
      <c r="A6" s="308"/>
      <c r="B6" s="309"/>
      <c r="C6" s="309"/>
      <c r="D6" s="334"/>
      <c r="E6" s="334"/>
      <c r="F6" s="334"/>
      <c r="G6" s="334"/>
      <c r="H6" s="334"/>
      <c r="I6" s="334"/>
      <c r="J6" s="334"/>
      <c r="K6" s="42"/>
      <c r="L6" s="309"/>
      <c r="M6" s="309"/>
      <c r="N6" s="327"/>
      <c r="O6" s="13"/>
      <c r="P6" s="4"/>
    </row>
    <row r="7" spans="1:422" s="20" customFormat="1" ht="22.5" customHeight="1" x14ac:dyDescent="0.2">
      <c r="A7" s="149"/>
      <c r="B7" s="240" t="s">
        <v>338</v>
      </c>
      <c r="C7" s="242" t="s">
        <v>140</v>
      </c>
      <c r="D7" s="111"/>
      <c r="E7" s="111"/>
      <c r="F7" s="111"/>
      <c r="G7" s="111"/>
      <c r="H7" s="111"/>
      <c r="I7" s="111"/>
      <c r="J7" s="111"/>
      <c r="K7" s="111"/>
      <c r="L7" s="209">
        <v>6.0208333333333338E-4</v>
      </c>
      <c r="M7" s="144">
        <v>1</v>
      </c>
      <c r="N7" s="65" t="e">
        <f>IF(P7="",#REF!/MIN(#REF!)*100,"в\к")</f>
        <v>#REF!</v>
      </c>
      <c r="O7" s="14"/>
      <c r="P7" s="4"/>
      <c r="Q7" s="1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</row>
    <row r="8" spans="1:422" s="20" customFormat="1" ht="22.5" customHeight="1" x14ac:dyDescent="0.2">
      <c r="A8" s="149"/>
      <c r="B8" s="240" t="s">
        <v>337</v>
      </c>
      <c r="C8" s="242" t="s">
        <v>350</v>
      </c>
      <c r="D8" s="111"/>
      <c r="E8" s="111"/>
      <c r="F8" s="111"/>
      <c r="G8" s="111"/>
      <c r="H8" s="111"/>
      <c r="I8" s="111"/>
      <c r="J8" s="111"/>
      <c r="K8" s="111"/>
      <c r="L8" s="209">
        <v>6.1249999999999998E-4</v>
      </c>
      <c r="M8" s="144">
        <v>2</v>
      </c>
      <c r="N8" s="65"/>
      <c r="O8" s="14"/>
      <c r="P8" s="4"/>
      <c r="Q8" s="1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</row>
    <row r="9" spans="1:422" s="20" customFormat="1" ht="22.5" customHeight="1" x14ac:dyDescent="0.2">
      <c r="A9" s="149"/>
      <c r="B9" s="240" t="s">
        <v>325</v>
      </c>
      <c r="C9" s="242" t="s">
        <v>137</v>
      </c>
      <c r="D9" s="183"/>
      <c r="E9" s="183"/>
      <c r="F9" s="183"/>
      <c r="G9" s="183"/>
      <c r="H9" s="183"/>
      <c r="I9" s="183"/>
      <c r="J9" s="183"/>
      <c r="K9" s="183"/>
      <c r="L9" s="209">
        <v>6.2337962962962965E-4</v>
      </c>
      <c r="M9" s="144">
        <v>3</v>
      </c>
      <c r="N9" s="148"/>
      <c r="O9" s="18"/>
      <c r="P9" s="1"/>
      <c r="Q9" s="1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</row>
    <row r="10" spans="1:422" s="20" customFormat="1" ht="22.5" customHeight="1" x14ac:dyDescent="0.25">
      <c r="A10" s="149"/>
      <c r="B10" s="240" t="s">
        <v>322</v>
      </c>
      <c r="C10" s="242" t="s">
        <v>147</v>
      </c>
      <c r="D10" s="145"/>
      <c r="E10" s="145"/>
      <c r="F10" s="145"/>
      <c r="G10" s="145"/>
      <c r="H10" s="145"/>
      <c r="I10" s="145"/>
      <c r="J10" s="145"/>
      <c r="K10" s="69"/>
      <c r="L10" s="209">
        <v>6.2835648148148137E-4</v>
      </c>
      <c r="M10" s="144">
        <v>4</v>
      </c>
      <c r="N10" s="65" t="e">
        <f>IF(P10="",#REF!/MIN(#REF!)*100,"в\к")</f>
        <v>#REF!</v>
      </c>
      <c r="O10" s="14"/>
      <c r="P10" s="4"/>
      <c r="Q10" s="1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</row>
    <row r="11" spans="1:422" s="20" customFormat="1" ht="22.5" customHeight="1" x14ac:dyDescent="0.2">
      <c r="A11" s="149"/>
      <c r="B11" s="241" t="s">
        <v>471</v>
      </c>
      <c r="C11" s="242" t="s">
        <v>50</v>
      </c>
      <c r="D11" s="111"/>
      <c r="E11" s="111"/>
      <c r="F11" s="111"/>
      <c r="G11" s="111"/>
      <c r="H11" s="111"/>
      <c r="I11" s="111"/>
      <c r="J11" s="111"/>
      <c r="K11" s="111"/>
      <c r="L11" s="209">
        <v>6.3703703703703698E-4</v>
      </c>
      <c r="M11" s="144">
        <v>5</v>
      </c>
      <c r="N11" s="65" t="e">
        <f>IF(P11="",#REF!/MIN(#REF!)*100,"в\к")</f>
        <v>#REF!</v>
      </c>
      <c r="O11" s="14"/>
      <c r="P11" s="4"/>
      <c r="Q11" s="1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</row>
    <row r="12" spans="1:422" s="20" customFormat="1" ht="22.5" customHeight="1" x14ac:dyDescent="0.2">
      <c r="A12" s="149"/>
      <c r="B12" s="240" t="s">
        <v>341</v>
      </c>
      <c r="C12" s="242" t="s">
        <v>126</v>
      </c>
      <c r="D12" s="111"/>
      <c r="E12" s="111"/>
      <c r="F12" s="111"/>
      <c r="G12" s="111"/>
      <c r="H12" s="111"/>
      <c r="I12" s="111"/>
      <c r="J12" s="111"/>
      <c r="K12" s="111"/>
      <c r="L12" s="209">
        <v>6.5335648148148143E-4</v>
      </c>
      <c r="M12" s="144">
        <v>6</v>
      </c>
      <c r="N12" s="65"/>
      <c r="O12" s="14"/>
      <c r="P12" s="4"/>
      <c r="Q12" s="1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</row>
    <row r="13" spans="1:422" s="20" customFormat="1" ht="22.5" customHeight="1" x14ac:dyDescent="0.2">
      <c r="A13" s="149"/>
      <c r="B13" s="240" t="s">
        <v>349</v>
      </c>
      <c r="C13" s="242" t="s">
        <v>141</v>
      </c>
      <c r="D13" s="111"/>
      <c r="E13" s="111"/>
      <c r="F13" s="111"/>
      <c r="G13" s="111"/>
      <c r="H13" s="111"/>
      <c r="I13" s="111"/>
      <c r="J13" s="111"/>
      <c r="K13" s="111"/>
      <c r="L13" s="209">
        <v>6.601851851851852E-4</v>
      </c>
      <c r="M13" s="144">
        <v>7</v>
      </c>
      <c r="N13" s="65"/>
      <c r="O13" s="14"/>
      <c r="P13" s="4"/>
      <c r="Q13" s="1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</row>
    <row r="14" spans="1:422" s="20" customFormat="1" ht="22.5" customHeight="1" x14ac:dyDescent="0.2">
      <c r="A14" s="149"/>
      <c r="B14" s="240" t="s">
        <v>343</v>
      </c>
      <c r="C14" s="242" t="s">
        <v>146</v>
      </c>
      <c r="D14" s="183"/>
      <c r="E14" s="183"/>
      <c r="F14" s="183"/>
      <c r="G14" s="183"/>
      <c r="H14" s="183"/>
      <c r="I14" s="183"/>
      <c r="J14" s="183"/>
      <c r="K14" s="183"/>
      <c r="L14" s="209">
        <v>6.8553240740740738E-4</v>
      </c>
      <c r="M14" s="144">
        <v>8</v>
      </c>
      <c r="N14" s="148"/>
      <c r="O14" s="18"/>
      <c r="P14" s="1"/>
      <c r="Q14" s="1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</row>
    <row r="15" spans="1:422" ht="22.5" customHeight="1" x14ac:dyDescent="0.2">
      <c r="A15" s="149"/>
      <c r="B15" s="240" t="s">
        <v>326</v>
      </c>
      <c r="C15" s="242" t="s">
        <v>135</v>
      </c>
      <c r="D15" s="111"/>
      <c r="E15" s="111"/>
      <c r="F15" s="111"/>
      <c r="G15" s="111"/>
      <c r="H15" s="111"/>
      <c r="I15" s="111"/>
      <c r="J15" s="111"/>
      <c r="K15" s="111"/>
      <c r="L15" s="209">
        <v>7.0439814814814811E-4</v>
      </c>
      <c r="M15" s="144">
        <v>9</v>
      </c>
      <c r="N15" s="65" t="e">
        <f>IF(P15="",#REF!/MIN(#REF!)*100,"в\к")</f>
        <v>#REF!</v>
      </c>
      <c r="O15" s="14"/>
      <c r="P15" s="4"/>
      <c r="Q15" s="16"/>
    </row>
    <row r="16" spans="1:422" s="22" customFormat="1" ht="22.5" customHeight="1" x14ac:dyDescent="0.2">
      <c r="A16" s="149"/>
      <c r="B16" s="240" t="s">
        <v>351</v>
      </c>
      <c r="C16" s="242" t="s">
        <v>129</v>
      </c>
      <c r="D16" s="111"/>
      <c r="E16" s="111"/>
      <c r="F16" s="111"/>
      <c r="G16" s="111"/>
      <c r="H16" s="111"/>
      <c r="I16" s="111"/>
      <c r="J16" s="111"/>
      <c r="K16" s="111"/>
      <c r="L16" s="209">
        <v>7.0972222222222226E-4</v>
      </c>
      <c r="M16" s="144">
        <v>10</v>
      </c>
      <c r="N16" s="65"/>
      <c r="O16" s="14"/>
      <c r="P16" s="4"/>
      <c r="Q16" s="1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4" customFormat="1" ht="22.5" customHeight="1" x14ac:dyDescent="0.2">
      <c r="A17" s="149"/>
      <c r="B17" s="240" t="s">
        <v>345</v>
      </c>
      <c r="C17" s="242" t="s">
        <v>139</v>
      </c>
      <c r="D17" s="111"/>
      <c r="E17" s="111"/>
      <c r="F17" s="111"/>
      <c r="G17" s="111"/>
      <c r="H17" s="111"/>
      <c r="I17" s="111"/>
      <c r="J17" s="111"/>
      <c r="K17" s="111"/>
      <c r="L17" s="209">
        <v>7.1631944444444445E-4</v>
      </c>
      <c r="M17" s="144">
        <v>11</v>
      </c>
      <c r="N17" s="65"/>
      <c r="O17" s="14"/>
      <c r="Q17" s="13"/>
    </row>
    <row r="18" spans="1:36" ht="22.5" customHeight="1" x14ac:dyDescent="0.2">
      <c r="A18" s="149"/>
      <c r="B18" s="240" t="s">
        <v>346</v>
      </c>
      <c r="C18" s="242" t="s">
        <v>145</v>
      </c>
      <c r="D18" s="111"/>
      <c r="E18" s="111"/>
      <c r="F18" s="111"/>
      <c r="G18" s="111"/>
      <c r="H18" s="111"/>
      <c r="I18" s="111"/>
      <c r="J18" s="111"/>
      <c r="K18" s="111"/>
      <c r="L18" s="209">
        <v>7.2349537037037044E-4</v>
      </c>
      <c r="M18" s="144">
        <v>12</v>
      </c>
      <c r="N18" s="65"/>
      <c r="O18" s="14"/>
      <c r="P18" s="4"/>
      <c r="Q18" s="16"/>
    </row>
    <row r="19" spans="1:36" s="17" customFormat="1" ht="22.5" customHeight="1" x14ac:dyDescent="0.2">
      <c r="A19" s="149"/>
      <c r="B19" s="240" t="s">
        <v>470</v>
      </c>
      <c r="C19" s="242" t="s">
        <v>136</v>
      </c>
      <c r="D19" s="111"/>
      <c r="E19" s="111"/>
      <c r="F19" s="111"/>
      <c r="G19" s="111"/>
      <c r="H19" s="111"/>
      <c r="I19" s="111"/>
      <c r="J19" s="111"/>
      <c r="K19" s="111"/>
      <c r="L19" s="209">
        <v>7.2500000000000006E-4</v>
      </c>
      <c r="M19" s="144">
        <v>13</v>
      </c>
      <c r="N19" s="65" t="e">
        <f>IF(P19="",#REF!/MIN(#REF!)*100,"в\к")</f>
        <v>#REF!</v>
      </c>
      <c r="O19" s="18"/>
      <c r="P19" s="4"/>
      <c r="Q19" s="1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26" customFormat="1" ht="22.5" customHeight="1" x14ac:dyDescent="0.2">
      <c r="A20" s="149"/>
      <c r="B20" s="240" t="s">
        <v>344</v>
      </c>
      <c r="C20" s="242" t="s">
        <v>142</v>
      </c>
      <c r="D20" s="111"/>
      <c r="E20" s="111"/>
      <c r="F20" s="111"/>
      <c r="G20" s="111"/>
      <c r="H20" s="111"/>
      <c r="I20" s="111"/>
      <c r="J20" s="111"/>
      <c r="K20" s="111"/>
      <c r="L20" s="209">
        <v>7.5648148148148135E-4</v>
      </c>
      <c r="M20" s="144">
        <v>14</v>
      </c>
      <c r="N20" s="65"/>
      <c r="O20" s="14"/>
      <c r="P20" s="4"/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6" s="26" customFormat="1" ht="22.5" customHeight="1" x14ac:dyDescent="0.2">
      <c r="A21" s="149"/>
      <c r="B21" s="240" t="s">
        <v>342</v>
      </c>
      <c r="C21" s="242" t="s">
        <v>125</v>
      </c>
      <c r="D21" s="111"/>
      <c r="E21" s="111"/>
      <c r="F21" s="111"/>
      <c r="G21" s="111"/>
      <c r="H21" s="111"/>
      <c r="I21" s="111"/>
      <c r="J21" s="111"/>
      <c r="K21" s="111"/>
      <c r="L21" s="209">
        <v>7.6226851851851846E-4</v>
      </c>
      <c r="M21" s="144">
        <v>15</v>
      </c>
      <c r="N21" s="65" t="e">
        <f>IF(P21="",#REF!/MIN(#REF!)*100,"в\к")</f>
        <v>#REF!</v>
      </c>
      <c r="O21" s="18"/>
      <c r="P21" s="4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s="27" customFormat="1" ht="22.5" customHeight="1" x14ac:dyDescent="0.2">
      <c r="A22" s="149"/>
      <c r="B22" s="240" t="s">
        <v>335</v>
      </c>
      <c r="C22" s="242" t="s">
        <v>128</v>
      </c>
      <c r="D22" s="111"/>
      <c r="E22" s="111"/>
      <c r="F22" s="111"/>
      <c r="G22" s="111"/>
      <c r="H22" s="111"/>
      <c r="I22" s="111"/>
      <c r="J22" s="111"/>
      <c r="K22" s="111"/>
      <c r="L22" s="209">
        <v>7.6909722222222223E-4</v>
      </c>
      <c r="M22" s="144">
        <v>16</v>
      </c>
      <c r="N22" s="65"/>
      <c r="O22" s="14"/>
      <c r="P22" s="4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ht="22.5" customHeight="1" x14ac:dyDescent="0.25">
      <c r="A23" s="149"/>
      <c r="B23" s="240" t="s">
        <v>347</v>
      </c>
      <c r="C23" s="242" t="s">
        <v>132</v>
      </c>
      <c r="D23" s="145"/>
      <c r="E23" s="146" t="s">
        <v>24</v>
      </c>
      <c r="F23" s="145"/>
      <c r="G23" s="145"/>
      <c r="H23" s="145"/>
      <c r="I23" s="145"/>
      <c r="J23" s="145"/>
      <c r="K23" s="69"/>
      <c r="L23" s="209">
        <v>8.0381944444444435E-4</v>
      </c>
      <c r="M23" s="144">
        <v>17</v>
      </c>
      <c r="N23" s="30"/>
      <c r="O23" s="18"/>
    </row>
    <row r="24" spans="1:36" ht="22.5" customHeight="1" x14ac:dyDescent="0.2">
      <c r="A24" s="149"/>
      <c r="B24" s="240" t="s">
        <v>336</v>
      </c>
      <c r="C24" s="242" t="s">
        <v>127</v>
      </c>
      <c r="D24" s="111"/>
      <c r="E24" s="111"/>
      <c r="F24" s="111"/>
      <c r="G24" s="111"/>
      <c r="H24" s="111"/>
      <c r="I24" s="111"/>
      <c r="J24" s="111"/>
      <c r="K24" s="111"/>
      <c r="L24" s="209">
        <v>8.3888888888888891E-4</v>
      </c>
      <c r="M24" s="144">
        <v>18</v>
      </c>
      <c r="N24" s="147" t="e">
        <f>IF(P24="",#REF!/MIN(#REF!)*100,"в\к")</f>
        <v>#REF!</v>
      </c>
      <c r="O24" s="14"/>
      <c r="P24" s="4"/>
    </row>
    <row r="25" spans="1:36" ht="22.5" customHeight="1" x14ac:dyDescent="0.2">
      <c r="A25" s="149"/>
      <c r="B25" s="240" t="s">
        <v>348</v>
      </c>
      <c r="C25" s="242" t="s">
        <v>51</v>
      </c>
      <c r="D25" s="69"/>
      <c r="E25" s="69"/>
      <c r="F25" s="69"/>
      <c r="G25" s="69"/>
      <c r="H25" s="69"/>
      <c r="I25" s="69"/>
      <c r="J25" s="69"/>
      <c r="K25" s="69"/>
      <c r="L25" s="209">
        <v>1.0461805555555556E-3</v>
      </c>
      <c r="M25" s="144">
        <v>19</v>
      </c>
      <c r="N25" s="147" t="e">
        <f>IF(P25="",#REF!/MIN(#REF!)*100,"в\к")</f>
        <v>#REF!</v>
      </c>
      <c r="O25" s="18"/>
      <c r="P25" s="4"/>
    </row>
    <row r="26" spans="1:36" s="35" customFormat="1" ht="13.5" customHeight="1" x14ac:dyDescent="0.25">
      <c r="M26" s="31"/>
      <c r="N26" s="30"/>
      <c r="O26" s="18"/>
    </row>
    <row r="27" spans="1:36" ht="13.5" customHeight="1" x14ac:dyDescent="0.25">
      <c r="A27" s="45"/>
      <c r="B27" s="32" t="s">
        <v>23</v>
      </c>
      <c r="D27" s="29"/>
      <c r="E27" s="29"/>
      <c r="F27" s="29"/>
      <c r="G27" s="29"/>
      <c r="H27" s="29"/>
      <c r="I27" s="29"/>
      <c r="J27" s="29"/>
      <c r="K27" s="29"/>
      <c r="L27" s="30"/>
      <c r="M27" s="31"/>
      <c r="N27" s="30"/>
      <c r="O27" s="18"/>
    </row>
    <row r="28" spans="1:36" ht="13.5" customHeight="1" x14ac:dyDescent="0.25">
      <c r="A28" s="66"/>
      <c r="B28" s="34"/>
      <c r="D28" s="29"/>
      <c r="E28" s="29"/>
      <c r="F28" s="29"/>
      <c r="G28" s="29"/>
      <c r="H28" s="29"/>
      <c r="I28" s="29"/>
      <c r="J28" s="29"/>
      <c r="K28" s="29"/>
      <c r="L28" s="30"/>
      <c r="M28" s="31"/>
      <c r="N28" s="30"/>
      <c r="O28" s="18"/>
    </row>
    <row r="29" spans="1:36" ht="13.5" customHeight="1" x14ac:dyDescent="0.25">
      <c r="A29" s="66"/>
      <c r="B29" s="32" t="s">
        <v>25</v>
      </c>
      <c r="D29" s="66"/>
      <c r="E29" s="66"/>
      <c r="F29" s="66"/>
      <c r="G29" s="66"/>
      <c r="H29" s="66"/>
      <c r="I29" s="66"/>
      <c r="J29" s="66"/>
      <c r="K29" s="66"/>
      <c r="L29" s="51"/>
      <c r="M29" s="52"/>
      <c r="N29" s="30"/>
      <c r="O29" s="18"/>
    </row>
    <row r="30" spans="1:36" ht="13.5" customHeight="1" x14ac:dyDescent="0.2">
      <c r="A30" s="45"/>
      <c r="B30" s="28"/>
      <c r="D30" s="66"/>
      <c r="E30" s="66"/>
      <c r="F30" s="66"/>
      <c r="G30" s="66"/>
      <c r="H30" s="66"/>
      <c r="I30" s="66"/>
      <c r="J30" s="66"/>
      <c r="K30" s="66"/>
      <c r="L30" s="51"/>
      <c r="M30" s="52"/>
      <c r="N30" s="30"/>
      <c r="O30" s="18"/>
    </row>
    <row r="31" spans="1:36" ht="13.5" customHeight="1" x14ac:dyDescent="0.2">
      <c r="A31" s="45"/>
      <c r="B31" s="28"/>
      <c r="D31" s="66"/>
      <c r="E31" s="66"/>
      <c r="F31" s="66"/>
      <c r="G31" s="66"/>
      <c r="H31" s="66"/>
      <c r="I31" s="66"/>
      <c r="J31" s="66"/>
      <c r="K31" s="66"/>
      <c r="L31" s="51"/>
      <c r="M31" s="52"/>
      <c r="N31" s="30"/>
      <c r="O31" s="18"/>
    </row>
    <row r="32" spans="1:36" ht="13.5" customHeight="1" x14ac:dyDescent="0.2">
      <c r="A32" s="66"/>
      <c r="B32" s="28"/>
      <c r="D32" s="66"/>
      <c r="E32" s="66"/>
      <c r="F32" s="66"/>
      <c r="G32" s="66"/>
      <c r="H32" s="66"/>
      <c r="I32" s="66"/>
      <c r="J32" s="66"/>
      <c r="K32" s="66"/>
      <c r="L32" s="51"/>
      <c r="M32" s="52"/>
      <c r="N32" s="30"/>
      <c r="O32" s="18"/>
    </row>
    <row r="33" spans="1:14" ht="12" customHeight="1" x14ac:dyDescent="0.2">
      <c r="A33" s="46"/>
      <c r="B33" s="36"/>
      <c r="D33" s="53"/>
      <c r="E33" s="53"/>
      <c r="F33" s="53"/>
      <c r="G33" s="53"/>
      <c r="H33" s="54"/>
      <c r="I33" s="54"/>
      <c r="J33" s="54"/>
      <c r="K33" s="54"/>
      <c r="L33" s="54"/>
      <c r="M33" s="54"/>
      <c r="N33" s="37"/>
    </row>
    <row r="34" spans="1:14" ht="10.9" customHeight="1" x14ac:dyDescent="0.25">
      <c r="A34" s="43"/>
      <c r="B34" s="38"/>
      <c r="D34" s="33"/>
      <c r="E34" s="33"/>
      <c r="F34" s="55"/>
      <c r="G34" s="55"/>
      <c r="H34" s="33"/>
      <c r="I34" s="33"/>
      <c r="J34" s="33"/>
      <c r="K34" s="33"/>
      <c r="L34" s="56"/>
      <c r="M34" s="54"/>
      <c r="N34" s="3"/>
    </row>
    <row r="35" spans="1:14" ht="10.9" customHeight="1" x14ac:dyDescent="0.25">
      <c r="A35" s="43"/>
      <c r="B35" s="38"/>
      <c r="D35" s="33"/>
      <c r="E35" s="33"/>
      <c r="F35" s="55"/>
      <c r="G35" s="55"/>
      <c r="H35" s="33"/>
      <c r="I35" s="33"/>
      <c r="J35" s="33"/>
      <c r="K35" s="33"/>
      <c r="L35" s="54"/>
      <c r="M35" s="54"/>
      <c r="N35" s="3"/>
    </row>
    <row r="36" spans="1:14" ht="12" customHeight="1" x14ac:dyDescent="0.2">
      <c r="D36" s="57"/>
      <c r="E36" s="57"/>
      <c r="F36" s="57"/>
      <c r="G36" s="57"/>
      <c r="H36" s="58"/>
      <c r="I36" s="58"/>
      <c r="J36" s="58"/>
      <c r="K36" s="58"/>
      <c r="L36" s="59"/>
      <c r="M36" s="58"/>
    </row>
    <row r="37" spans="1:14" x14ac:dyDescent="0.2"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1"/>
    </row>
    <row r="38" spans="1:14" x14ac:dyDescent="0.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4:14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4:14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4:14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4:14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4:14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4:14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4:14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4:14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4:14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4:14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4:14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4:14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4:1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4:1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4:1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4:1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4:1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4:1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4:1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4:1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4:1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4:1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4:1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4:14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4:14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</sheetData>
  <autoFilter ref="B5:M6">
    <sortState ref="B8:M25">
      <sortCondition ref="L5:L6"/>
    </sortState>
  </autoFilter>
  <dataConsolidate/>
  <mergeCells count="16">
    <mergeCell ref="N5:N6"/>
    <mergeCell ref="A1:M1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1:P1 O3:P65484">
    <cfRule type="cellIs" dxfId="3" priority="1" stopIfTrue="1" operator="equal">
      <formula>"лично"</formula>
    </cfRule>
    <cfRule type="cellIs" dxfId="2" priority="2" stopIfTrue="1" operator="equal">
      <formula>"в/к"</formula>
    </cfRule>
  </conditionalFormatting>
  <pageMargins left="0.19791666666666666" right="0.125" top="0.27559055118110237" bottom="0.59055118110236227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4"/>
  <sheetViews>
    <sheetView view="pageLayout" topLeftCell="B1" workbookViewId="0">
      <selection activeCell="B1" sqref="B1:G8"/>
    </sheetView>
  </sheetViews>
  <sheetFormatPr defaultRowHeight="12.75" x14ac:dyDescent="0.2"/>
  <cols>
    <col min="1" max="1" width="4.85546875" style="1" hidden="1" customWidth="1"/>
    <col min="2" max="2" width="43.28515625" style="79" customWidth="1"/>
    <col min="3" max="3" width="27.85546875" style="1" customWidth="1"/>
    <col min="4" max="4" width="5.85546875" style="47" hidden="1" customWidth="1"/>
    <col min="5" max="5" width="11" style="47" customWidth="1"/>
    <col min="6" max="6" width="10.5703125" style="1" customWidth="1"/>
    <col min="7" max="7" width="1.7109375" style="1" customWidth="1"/>
    <col min="8" max="8" width="46.5703125" style="1" customWidth="1"/>
    <col min="9" max="255" width="9.140625" style="1"/>
    <col min="256" max="256" width="24.7109375" style="1" customWidth="1"/>
    <col min="257" max="257" width="22.42578125" style="1" customWidth="1"/>
    <col min="258" max="258" width="5.85546875" style="1" customWidth="1"/>
    <col min="259" max="259" width="8.7109375" style="1" customWidth="1"/>
    <col min="260" max="260" width="10.28515625" style="1" customWidth="1"/>
    <col min="261" max="261" width="12.140625" style="1" customWidth="1"/>
    <col min="262" max="511" width="9.140625" style="1"/>
    <col min="512" max="512" width="24.7109375" style="1" customWidth="1"/>
    <col min="513" max="513" width="22.42578125" style="1" customWidth="1"/>
    <col min="514" max="514" width="5.85546875" style="1" customWidth="1"/>
    <col min="515" max="515" width="8.7109375" style="1" customWidth="1"/>
    <col min="516" max="516" width="10.28515625" style="1" customWidth="1"/>
    <col min="517" max="517" width="12.140625" style="1" customWidth="1"/>
    <col min="518" max="767" width="9.140625" style="1"/>
    <col min="768" max="768" width="24.7109375" style="1" customWidth="1"/>
    <col min="769" max="769" width="22.42578125" style="1" customWidth="1"/>
    <col min="770" max="770" width="5.85546875" style="1" customWidth="1"/>
    <col min="771" max="771" width="8.7109375" style="1" customWidth="1"/>
    <col min="772" max="772" width="10.28515625" style="1" customWidth="1"/>
    <col min="773" max="773" width="12.140625" style="1" customWidth="1"/>
    <col min="774" max="1023" width="9.140625" style="1"/>
    <col min="1024" max="1024" width="24.7109375" style="1" customWidth="1"/>
    <col min="1025" max="1025" width="22.42578125" style="1" customWidth="1"/>
    <col min="1026" max="1026" width="5.85546875" style="1" customWidth="1"/>
    <col min="1027" max="1027" width="8.7109375" style="1" customWidth="1"/>
    <col min="1028" max="1028" width="10.28515625" style="1" customWidth="1"/>
    <col min="1029" max="1029" width="12.140625" style="1" customWidth="1"/>
    <col min="1030" max="1279" width="9.140625" style="1"/>
    <col min="1280" max="1280" width="24.7109375" style="1" customWidth="1"/>
    <col min="1281" max="1281" width="22.42578125" style="1" customWidth="1"/>
    <col min="1282" max="1282" width="5.85546875" style="1" customWidth="1"/>
    <col min="1283" max="1283" width="8.7109375" style="1" customWidth="1"/>
    <col min="1284" max="1284" width="10.28515625" style="1" customWidth="1"/>
    <col min="1285" max="1285" width="12.140625" style="1" customWidth="1"/>
    <col min="1286" max="1535" width="9.140625" style="1"/>
    <col min="1536" max="1536" width="24.7109375" style="1" customWidth="1"/>
    <col min="1537" max="1537" width="22.42578125" style="1" customWidth="1"/>
    <col min="1538" max="1538" width="5.85546875" style="1" customWidth="1"/>
    <col min="1539" max="1539" width="8.7109375" style="1" customWidth="1"/>
    <col min="1540" max="1540" width="10.28515625" style="1" customWidth="1"/>
    <col min="1541" max="1541" width="12.140625" style="1" customWidth="1"/>
    <col min="1542" max="1791" width="9.140625" style="1"/>
    <col min="1792" max="1792" width="24.7109375" style="1" customWidth="1"/>
    <col min="1793" max="1793" width="22.42578125" style="1" customWidth="1"/>
    <col min="1794" max="1794" width="5.85546875" style="1" customWidth="1"/>
    <col min="1795" max="1795" width="8.7109375" style="1" customWidth="1"/>
    <col min="1796" max="1796" width="10.28515625" style="1" customWidth="1"/>
    <col min="1797" max="1797" width="12.140625" style="1" customWidth="1"/>
    <col min="1798" max="2047" width="9.140625" style="1"/>
    <col min="2048" max="2048" width="24.7109375" style="1" customWidth="1"/>
    <col min="2049" max="2049" width="22.42578125" style="1" customWidth="1"/>
    <col min="2050" max="2050" width="5.85546875" style="1" customWidth="1"/>
    <col min="2051" max="2051" width="8.7109375" style="1" customWidth="1"/>
    <col min="2052" max="2052" width="10.28515625" style="1" customWidth="1"/>
    <col min="2053" max="2053" width="12.140625" style="1" customWidth="1"/>
    <col min="2054" max="2303" width="9.140625" style="1"/>
    <col min="2304" max="2304" width="24.7109375" style="1" customWidth="1"/>
    <col min="2305" max="2305" width="22.42578125" style="1" customWidth="1"/>
    <col min="2306" max="2306" width="5.85546875" style="1" customWidth="1"/>
    <col min="2307" max="2307" width="8.7109375" style="1" customWidth="1"/>
    <col min="2308" max="2308" width="10.28515625" style="1" customWidth="1"/>
    <col min="2309" max="2309" width="12.140625" style="1" customWidth="1"/>
    <col min="2310" max="2559" width="9.140625" style="1"/>
    <col min="2560" max="2560" width="24.7109375" style="1" customWidth="1"/>
    <col min="2561" max="2561" width="22.42578125" style="1" customWidth="1"/>
    <col min="2562" max="2562" width="5.85546875" style="1" customWidth="1"/>
    <col min="2563" max="2563" width="8.7109375" style="1" customWidth="1"/>
    <col min="2564" max="2564" width="10.28515625" style="1" customWidth="1"/>
    <col min="2565" max="2565" width="12.140625" style="1" customWidth="1"/>
    <col min="2566" max="2815" width="9.140625" style="1"/>
    <col min="2816" max="2816" width="24.7109375" style="1" customWidth="1"/>
    <col min="2817" max="2817" width="22.42578125" style="1" customWidth="1"/>
    <col min="2818" max="2818" width="5.85546875" style="1" customWidth="1"/>
    <col min="2819" max="2819" width="8.7109375" style="1" customWidth="1"/>
    <col min="2820" max="2820" width="10.28515625" style="1" customWidth="1"/>
    <col min="2821" max="2821" width="12.140625" style="1" customWidth="1"/>
    <col min="2822" max="3071" width="9.140625" style="1"/>
    <col min="3072" max="3072" width="24.7109375" style="1" customWidth="1"/>
    <col min="3073" max="3073" width="22.42578125" style="1" customWidth="1"/>
    <col min="3074" max="3074" width="5.85546875" style="1" customWidth="1"/>
    <col min="3075" max="3075" width="8.7109375" style="1" customWidth="1"/>
    <col min="3076" max="3076" width="10.28515625" style="1" customWidth="1"/>
    <col min="3077" max="3077" width="12.140625" style="1" customWidth="1"/>
    <col min="3078" max="3327" width="9.140625" style="1"/>
    <col min="3328" max="3328" width="24.7109375" style="1" customWidth="1"/>
    <col min="3329" max="3329" width="22.42578125" style="1" customWidth="1"/>
    <col min="3330" max="3330" width="5.85546875" style="1" customWidth="1"/>
    <col min="3331" max="3331" width="8.7109375" style="1" customWidth="1"/>
    <col min="3332" max="3332" width="10.28515625" style="1" customWidth="1"/>
    <col min="3333" max="3333" width="12.140625" style="1" customWidth="1"/>
    <col min="3334" max="3583" width="9.140625" style="1"/>
    <col min="3584" max="3584" width="24.7109375" style="1" customWidth="1"/>
    <col min="3585" max="3585" width="22.42578125" style="1" customWidth="1"/>
    <col min="3586" max="3586" width="5.85546875" style="1" customWidth="1"/>
    <col min="3587" max="3587" width="8.7109375" style="1" customWidth="1"/>
    <col min="3588" max="3588" width="10.28515625" style="1" customWidth="1"/>
    <col min="3589" max="3589" width="12.140625" style="1" customWidth="1"/>
    <col min="3590" max="3839" width="9.140625" style="1"/>
    <col min="3840" max="3840" width="24.7109375" style="1" customWidth="1"/>
    <col min="3841" max="3841" width="22.42578125" style="1" customWidth="1"/>
    <col min="3842" max="3842" width="5.85546875" style="1" customWidth="1"/>
    <col min="3843" max="3843" width="8.7109375" style="1" customWidth="1"/>
    <col min="3844" max="3844" width="10.28515625" style="1" customWidth="1"/>
    <col min="3845" max="3845" width="12.140625" style="1" customWidth="1"/>
    <col min="3846" max="4095" width="9.140625" style="1"/>
    <col min="4096" max="4096" width="24.7109375" style="1" customWidth="1"/>
    <col min="4097" max="4097" width="22.42578125" style="1" customWidth="1"/>
    <col min="4098" max="4098" width="5.85546875" style="1" customWidth="1"/>
    <col min="4099" max="4099" width="8.7109375" style="1" customWidth="1"/>
    <col min="4100" max="4100" width="10.28515625" style="1" customWidth="1"/>
    <col min="4101" max="4101" width="12.140625" style="1" customWidth="1"/>
    <col min="4102" max="4351" width="9.140625" style="1"/>
    <col min="4352" max="4352" width="24.7109375" style="1" customWidth="1"/>
    <col min="4353" max="4353" width="22.42578125" style="1" customWidth="1"/>
    <col min="4354" max="4354" width="5.85546875" style="1" customWidth="1"/>
    <col min="4355" max="4355" width="8.7109375" style="1" customWidth="1"/>
    <col min="4356" max="4356" width="10.28515625" style="1" customWidth="1"/>
    <col min="4357" max="4357" width="12.140625" style="1" customWidth="1"/>
    <col min="4358" max="4607" width="9.140625" style="1"/>
    <col min="4608" max="4608" width="24.7109375" style="1" customWidth="1"/>
    <col min="4609" max="4609" width="22.42578125" style="1" customWidth="1"/>
    <col min="4610" max="4610" width="5.85546875" style="1" customWidth="1"/>
    <col min="4611" max="4611" width="8.7109375" style="1" customWidth="1"/>
    <col min="4612" max="4612" width="10.28515625" style="1" customWidth="1"/>
    <col min="4613" max="4613" width="12.140625" style="1" customWidth="1"/>
    <col min="4614" max="4863" width="9.140625" style="1"/>
    <col min="4864" max="4864" width="24.7109375" style="1" customWidth="1"/>
    <col min="4865" max="4865" width="22.42578125" style="1" customWidth="1"/>
    <col min="4866" max="4866" width="5.85546875" style="1" customWidth="1"/>
    <col min="4867" max="4867" width="8.7109375" style="1" customWidth="1"/>
    <col min="4868" max="4868" width="10.28515625" style="1" customWidth="1"/>
    <col min="4869" max="4869" width="12.140625" style="1" customWidth="1"/>
    <col min="4870" max="5119" width="9.140625" style="1"/>
    <col min="5120" max="5120" width="24.7109375" style="1" customWidth="1"/>
    <col min="5121" max="5121" width="22.42578125" style="1" customWidth="1"/>
    <col min="5122" max="5122" width="5.85546875" style="1" customWidth="1"/>
    <col min="5123" max="5123" width="8.7109375" style="1" customWidth="1"/>
    <col min="5124" max="5124" width="10.28515625" style="1" customWidth="1"/>
    <col min="5125" max="5125" width="12.140625" style="1" customWidth="1"/>
    <col min="5126" max="5375" width="9.140625" style="1"/>
    <col min="5376" max="5376" width="24.7109375" style="1" customWidth="1"/>
    <col min="5377" max="5377" width="22.42578125" style="1" customWidth="1"/>
    <col min="5378" max="5378" width="5.85546875" style="1" customWidth="1"/>
    <col min="5379" max="5379" width="8.7109375" style="1" customWidth="1"/>
    <col min="5380" max="5380" width="10.28515625" style="1" customWidth="1"/>
    <col min="5381" max="5381" width="12.140625" style="1" customWidth="1"/>
    <col min="5382" max="5631" width="9.140625" style="1"/>
    <col min="5632" max="5632" width="24.7109375" style="1" customWidth="1"/>
    <col min="5633" max="5633" width="22.42578125" style="1" customWidth="1"/>
    <col min="5634" max="5634" width="5.85546875" style="1" customWidth="1"/>
    <col min="5635" max="5635" width="8.7109375" style="1" customWidth="1"/>
    <col min="5636" max="5636" width="10.28515625" style="1" customWidth="1"/>
    <col min="5637" max="5637" width="12.140625" style="1" customWidth="1"/>
    <col min="5638" max="5887" width="9.140625" style="1"/>
    <col min="5888" max="5888" width="24.7109375" style="1" customWidth="1"/>
    <col min="5889" max="5889" width="22.42578125" style="1" customWidth="1"/>
    <col min="5890" max="5890" width="5.85546875" style="1" customWidth="1"/>
    <col min="5891" max="5891" width="8.7109375" style="1" customWidth="1"/>
    <col min="5892" max="5892" width="10.28515625" style="1" customWidth="1"/>
    <col min="5893" max="5893" width="12.140625" style="1" customWidth="1"/>
    <col min="5894" max="6143" width="9.140625" style="1"/>
    <col min="6144" max="6144" width="24.7109375" style="1" customWidth="1"/>
    <col min="6145" max="6145" width="22.42578125" style="1" customWidth="1"/>
    <col min="6146" max="6146" width="5.85546875" style="1" customWidth="1"/>
    <col min="6147" max="6147" width="8.7109375" style="1" customWidth="1"/>
    <col min="6148" max="6148" width="10.28515625" style="1" customWidth="1"/>
    <col min="6149" max="6149" width="12.140625" style="1" customWidth="1"/>
    <col min="6150" max="6399" width="9.140625" style="1"/>
    <col min="6400" max="6400" width="24.7109375" style="1" customWidth="1"/>
    <col min="6401" max="6401" width="22.42578125" style="1" customWidth="1"/>
    <col min="6402" max="6402" width="5.85546875" style="1" customWidth="1"/>
    <col min="6403" max="6403" width="8.7109375" style="1" customWidth="1"/>
    <col min="6404" max="6404" width="10.28515625" style="1" customWidth="1"/>
    <col min="6405" max="6405" width="12.140625" style="1" customWidth="1"/>
    <col min="6406" max="6655" width="9.140625" style="1"/>
    <col min="6656" max="6656" width="24.7109375" style="1" customWidth="1"/>
    <col min="6657" max="6657" width="22.42578125" style="1" customWidth="1"/>
    <col min="6658" max="6658" width="5.85546875" style="1" customWidth="1"/>
    <col min="6659" max="6659" width="8.7109375" style="1" customWidth="1"/>
    <col min="6660" max="6660" width="10.28515625" style="1" customWidth="1"/>
    <col min="6661" max="6661" width="12.140625" style="1" customWidth="1"/>
    <col min="6662" max="6911" width="9.140625" style="1"/>
    <col min="6912" max="6912" width="24.7109375" style="1" customWidth="1"/>
    <col min="6913" max="6913" width="22.42578125" style="1" customWidth="1"/>
    <col min="6914" max="6914" width="5.85546875" style="1" customWidth="1"/>
    <col min="6915" max="6915" width="8.7109375" style="1" customWidth="1"/>
    <col min="6916" max="6916" width="10.28515625" style="1" customWidth="1"/>
    <col min="6917" max="6917" width="12.140625" style="1" customWidth="1"/>
    <col min="6918" max="7167" width="9.140625" style="1"/>
    <col min="7168" max="7168" width="24.7109375" style="1" customWidth="1"/>
    <col min="7169" max="7169" width="22.42578125" style="1" customWidth="1"/>
    <col min="7170" max="7170" width="5.85546875" style="1" customWidth="1"/>
    <col min="7171" max="7171" width="8.7109375" style="1" customWidth="1"/>
    <col min="7172" max="7172" width="10.28515625" style="1" customWidth="1"/>
    <col min="7173" max="7173" width="12.140625" style="1" customWidth="1"/>
    <col min="7174" max="7423" width="9.140625" style="1"/>
    <col min="7424" max="7424" width="24.7109375" style="1" customWidth="1"/>
    <col min="7425" max="7425" width="22.42578125" style="1" customWidth="1"/>
    <col min="7426" max="7426" width="5.85546875" style="1" customWidth="1"/>
    <col min="7427" max="7427" width="8.7109375" style="1" customWidth="1"/>
    <col min="7428" max="7428" width="10.28515625" style="1" customWidth="1"/>
    <col min="7429" max="7429" width="12.140625" style="1" customWidth="1"/>
    <col min="7430" max="7679" width="9.140625" style="1"/>
    <col min="7680" max="7680" width="24.7109375" style="1" customWidth="1"/>
    <col min="7681" max="7681" width="22.42578125" style="1" customWidth="1"/>
    <col min="7682" max="7682" width="5.85546875" style="1" customWidth="1"/>
    <col min="7683" max="7683" width="8.7109375" style="1" customWidth="1"/>
    <col min="7684" max="7684" width="10.28515625" style="1" customWidth="1"/>
    <col min="7685" max="7685" width="12.140625" style="1" customWidth="1"/>
    <col min="7686" max="7935" width="9.140625" style="1"/>
    <col min="7936" max="7936" width="24.7109375" style="1" customWidth="1"/>
    <col min="7937" max="7937" width="22.42578125" style="1" customWidth="1"/>
    <col min="7938" max="7938" width="5.85546875" style="1" customWidth="1"/>
    <col min="7939" max="7939" width="8.7109375" style="1" customWidth="1"/>
    <col min="7940" max="7940" width="10.28515625" style="1" customWidth="1"/>
    <col min="7941" max="7941" width="12.140625" style="1" customWidth="1"/>
    <col min="7942" max="8191" width="9.140625" style="1"/>
    <col min="8192" max="8192" width="24.7109375" style="1" customWidth="1"/>
    <col min="8193" max="8193" width="22.42578125" style="1" customWidth="1"/>
    <col min="8194" max="8194" width="5.85546875" style="1" customWidth="1"/>
    <col min="8195" max="8195" width="8.7109375" style="1" customWidth="1"/>
    <col min="8196" max="8196" width="10.28515625" style="1" customWidth="1"/>
    <col min="8197" max="8197" width="12.140625" style="1" customWidth="1"/>
    <col min="8198" max="8447" width="9.140625" style="1"/>
    <col min="8448" max="8448" width="24.7109375" style="1" customWidth="1"/>
    <col min="8449" max="8449" width="22.42578125" style="1" customWidth="1"/>
    <col min="8450" max="8450" width="5.85546875" style="1" customWidth="1"/>
    <col min="8451" max="8451" width="8.7109375" style="1" customWidth="1"/>
    <col min="8452" max="8452" width="10.28515625" style="1" customWidth="1"/>
    <col min="8453" max="8453" width="12.140625" style="1" customWidth="1"/>
    <col min="8454" max="8703" width="9.140625" style="1"/>
    <col min="8704" max="8704" width="24.7109375" style="1" customWidth="1"/>
    <col min="8705" max="8705" width="22.42578125" style="1" customWidth="1"/>
    <col min="8706" max="8706" width="5.85546875" style="1" customWidth="1"/>
    <col min="8707" max="8707" width="8.7109375" style="1" customWidth="1"/>
    <col min="8708" max="8708" width="10.28515625" style="1" customWidth="1"/>
    <col min="8709" max="8709" width="12.140625" style="1" customWidth="1"/>
    <col min="8710" max="8959" width="9.140625" style="1"/>
    <col min="8960" max="8960" width="24.7109375" style="1" customWidth="1"/>
    <col min="8961" max="8961" width="22.42578125" style="1" customWidth="1"/>
    <col min="8962" max="8962" width="5.85546875" style="1" customWidth="1"/>
    <col min="8963" max="8963" width="8.7109375" style="1" customWidth="1"/>
    <col min="8964" max="8964" width="10.28515625" style="1" customWidth="1"/>
    <col min="8965" max="8965" width="12.140625" style="1" customWidth="1"/>
    <col min="8966" max="9215" width="9.140625" style="1"/>
    <col min="9216" max="9216" width="24.7109375" style="1" customWidth="1"/>
    <col min="9217" max="9217" width="22.42578125" style="1" customWidth="1"/>
    <col min="9218" max="9218" width="5.85546875" style="1" customWidth="1"/>
    <col min="9219" max="9219" width="8.7109375" style="1" customWidth="1"/>
    <col min="9220" max="9220" width="10.28515625" style="1" customWidth="1"/>
    <col min="9221" max="9221" width="12.140625" style="1" customWidth="1"/>
    <col min="9222" max="9471" width="9.140625" style="1"/>
    <col min="9472" max="9472" width="24.7109375" style="1" customWidth="1"/>
    <col min="9473" max="9473" width="22.42578125" style="1" customWidth="1"/>
    <col min="9474" max="9474" width="5.85546875" style="1" customWidth="1"/>
    <col min="9475" max="9475" width="8.7109375" style="1" customWidth="1"/>
    <col min="9476" max="9476" width="10.28515625" style="1" customWidth="1"/>
    <col min="9477" max="9477" width="12.140625" style="1" customWidth="1"/>
    <col min="9478" max="9727" width="9.140625" style="1"/>
    <col min="9728" max="9728" width="24.7109375" style="1" customWidth="1"/>
    <col min="9729" max="9729" width="22.42578125" style="1" customWidth="1"/>
    <col min="9730" max="9730" width="5.85546875" style="1" customWidth="1"/>
    <col min="9731" max="9731" width="8.7109375" style="1" customWidth="1"/>
    <col min="9732" max="9732" width="10.28515625" style="1" customWidth="1"/>
    <col min="9733" max="9733" width="12.140625" style="1" customWidth="1"/>
    <col min="9734" max="9983" width="9.140625" style="1"/>
    <col min="9984" max="9984" width="24.7109375" style="1" customWidth="1"/>
    <col min="9985" max="9985" width="22.42578125" style="1" customWidth="1"/>
    <col min="9986" max="9986" width="5.85546875" style="1" customWidth="1"/>
    <col min="9987" max="9987" width="8.7109375" style="1" customWidth="1"/>
    <col min="9988" max="9988" width="10.28515625" style="1" customWidth="1"/>
    <col min="9989" max="9989" width="12.140625" style="1" customWidth="1"/>
    <col min="9990" max="10239" width="9.140625" style="1"/>
    <col min="10240" max="10240" width="24.7109375" style="1" customWidth="1"/>
    <col min="10241" max="10241" width="22.42578125" style="1" customWidth="1"/>
    <col min="10242" max="10242" width="5.85546875" style="1" customWidth="1"/>
    <col min="10243" max="10243" width="8.7109375" style="1" customWidth="1"/>
    <col min="10244" max="10244" width="10.28515625" style="1" customWidth="1"/>
    <col min="10245" max="10245" width="12.140625" style="1" customWidth="1"/>
    <col min="10246" max="10495" width="9.140625" style="1"/>
    <col min="10496" max="10496" width="24.7109375" style="1" customWidth="1"/>
    <col min="10497" max="10497" width="22.42578125" style="1" customWidth="1"/>
    <col min="10498" max="10498" width="5.85546875" style="1" customWidth="1"/>
    <col min="10499" max="10499" width="8.7109375" style="1" customWidth="1"/>
    <col min="10500" max="10500" width="10.28515625" style="1" customWidth="1"/>
    <col min="10501" max="10501" width="12.140625" style="1" customWidth="1"/>
    <col min="10502" max="10751" width="9.140625" style="1"/>
    <col min="10752" max="10752" width="24.7109375" style="1" customWidth="1"/>
    <col min="10753" max="10753" width="22.42578125" style="1" customWidth="1"/>
    <col min="10754" max="10754" width="5.85546875" style="1" customWidth="1"/>
    <col min="10755" max="10755" width="8.7109375" style="1" customWidth="1"/>
    <col min="10756" max="10756" width="10.28515625" style="1" customWidth="1"/>
    <col min="10757" max="10757" width="12.140625" style="1" customWidth="1"/>
    <col min="10758" max="11007" width="9.140625" style="1"/>
    <col min="11008" max="11008" width="24.7109375" style="1" customWidth="1"/>
    <col min="11009" max="11009" width="22.42578125" style="1" customWidth="1"/>
    <col min="11010" max="11010" width="5.85546875" style="1" customWidth="1"/>
    <col min="11011" max="11011" width="8.7109375" style="1" customWidth="1"/>
    <col min="11012" max="11012" width="10.28515625" style="1" customWidth="1"/>
    <col min="11013" max="11013" width="12.140625" style="1" customWidth="1"/>
    <col min="11014" max="11263" width="9.140625" style="1"/>
    <col min="11264" max="11264" width="24.7109375" style="1" customWidth="1"/>
    <col min="11265" max="11265" width="22.42578125" style="1" customWidth="1"/>
    <col min="11266" max="11266" width="5.85546875" style="1" customWidth="1"/>
    <col min="11267" max="11267" width="8.7109375" style="1" customWidth="1"/>
    <col min="11268" max="11268" width="10.28515625" style="1" customWidth="1"/>
    <col min="11269" max="11269" width="12.140625" style="1" customWidth="1"/>
    <col min="11270" max="11519" width="9.140625" style="1"/>
    <col min="11520" max="11520" width="24.7109375" style="1" customWidth="1"/>
    <col min="11521" max="11521" width="22.42578125" style="1" customWidth="1"/>
    <col min="11522" max="11522" width="5.85546875" style="1" customWidth="1"/>
    <col min="11523" max="11523" width="8.7109375" style="1" customWidth="1"/>
    <col min="11524" max="11524" width="10.28515625" style="1" customWidth="1"/>
    <col min="11525" max="11525" width="12.140625" style="1" customWidth="1"/>
    <col min="11526" max="11775" width="9.140625" style="1"/>
    <col min="11776" max="11776" width="24.7109375" style="1" customWidth="1"/>
    <col min="11777" max="11777" width="22.42578125" style="1" customWidth="1"/>
    <col min="11778" max="11778" width="5.85546875" style="1" customWidth="1"/>
    <col min="11779" max="11779" width="8.7109375" style="1" customWidth="1"/>
    <col min="11780" max="11780" width="10.28515625" style="1" customWidth="1"/>
    <col min="11781" max="11781" width="12.140625" style="1" customWidth="1"/>
    <col min="11782" max="12031" width="9.140625" style="1"/>
    <col min="12032" max="12032" width="24.7109375" style="1" customWidth="1"/>
    <col min="12033" max="12033" width="22.42578125" style="1" customWidth="1"/>
    <col min="12034" max="12034" width="5.85546875" style="1" customWidth="1"/>
    <col min="12035" max="12035" width="8.7109375" style="1" customWidth="1"/>
    <col min="12036" max="12036" width="10.28515625" style="1" customWidth="1"/>
    <col min="12037" max="12037" width="12.140625" style="1" customWidth="1"/>
    <col min="12038" max="12287" width="9.140625" style="1"/>
    <col min="12288" max="12288" width="24.7109375" style="1" customWidth="1"/>
    <col min="12289" max="12289" width="22.42578125" style="1" customWidth="1"/>
    <col min="12290" max="12290" width="5.85546875" style="1" customWidth="1"/>
    <col min="12291" max="12291" width="8.7109375" style="1" customWidth="1"/>
    <col min="12292" max="12292" width="10.28515625" style="1" customWidth="1"/>
    <col min="12293" max="12293" width="12.140625" style="1" customWidth="1"/>
    <col min="12294" max="12543" width="9.140625" style="1"/>
    <col min="12544" max="12544" width="24.7109375" style="1" customWidth="1"/>
    <col min="12545" max="12545" width="22.42578125" style="1" customWidth="1"/>
    <col min="12546" max="12546" width="5.85546875" style="1" customWidth="1"/>
    <col min="12547" max="12547" width="8.7109375" style="1" customWidth="1"/>
    <col min="12548" max="12548" width="10.28515625" style="1" customWidth="1"/>
    <col min="12549" max="12549" width="12.140625" style="1" customWidth="1"/>
    <col min="12550" max="12799" width="9.140625" style="1"/>
    <col min="12800" max="12800" width="24.7109375" style="1" customWidth="1"/>
    <col min="12801" max="12801" width="22.42578125" style="1" customWidth="1"/>
    <col min="12802" max="12802" width="5.85546875" style="1" customWidth="1"/>
    <col min="12803" max="12803" width="8.7109375" style="1" customWidth="1"/>
    <col min="12804" max="12804" width="10.28515625" style="1" customWidth="1"/>
    <col min="12805" max="12805" width="12.140625" style="1" customWidth="1"/>
    <col min="12806" max="13055" width="9.140625" style="1"/>
    <col min="13056" max="13056" width="24.7109375" style="1" customWidth="1"/>
    <col min="13057" max="13057" width="22.42578125" style="1" customWidth="1"/>
    <col min="13058" max="13058" width="5.85546875" style="1" customWidth="1"/>
    <col min="13059" max="13059" width="8.7109375" style="1" customWidth="1"/>
    <col min="13060" max="13060" width="10.28515625" style="1" customWidth="1"/>
    <col min="13061" max="13061" width="12.140625" style="1" customWidth="1"/>
    <col min="13062" max="13311" width="9.140625" style="1"/>
    <col min="13312" max="13312" width="24.7109375" style="1" customWidth="1"/>
    <col min="13313" max="13313" width="22.42578125" style="1" customWidth="1"/>
    <col min="13314" max="13314" width="5.85546875" style="1" customWidth="1"/>
    <col min="13315" max="13315" width="8.7109375" style="1" customWidth="1"/>
    <col min="13316" max="13316" width="10.28515625" style="1" customWidth="1"/>
    <col min="13317" max="13317" width="12.140625" style="1" customWidth="1"/>
    <col min="13318" max="13567" width="9.140625" style="1"/>
    <col min="13568" max="13568" width="24.7109375" style="1" customWidth="1"/>
    <col min="13569" max="13569" width="22.42578125" style="1" customWidth="1"/>
    <col min="13570" max="13570" width="5.85546875" style="1" customWidth="1"/>
    <col min="13571" max="13571" width="8.7109375" style="1" customWidth="1"/>
    <col min="13572" max="13572" width="10.28515625" style="1" customWidth="1"/>
    <col min="13573" max="13573" width="12.140625" style="1" customWidth="1"/>
    <col min="13574" max="13823" width="9.140625" style="1"/>
    <col min="13824" max="13824" width="24.7109375" style="1" customWidth="1"/>
    <col min="13825" max="13825" width="22.42578125" style="1" customWidth="1"/>
    <col min="13826" max="13826" width="5.85546875" style="1" customWidth="1"/>
    <col min="13827" max="13827" width="8.7109375" style="1" customWidth="1"/>
    <col min="13828" max="13828" width="10.28515625" style="1" customWidth="1"/>
    <col min="13829" max="13829" width="12.140625" style="1" customWidth="1"/>
    <col min="13830" max="14079" width="9.140625" style="1"/>
    <col min="14080" max="14080" width="24.7109375" style="1" customWidth="1"/>
    <col min="14081" max="14081" width="22.42578125" style="1" customWidth="1"/>
    <col min="14082" max="14082" width="5.85546875" style="1" customWidth="1"/>
    <col min="14083" max="14083" width="8.7109375" style="1" customWidth="1"/>
    <col min="14084" max="14084" width="10.28515625" style="1" customWidth="1"/>
    <col min="14085" max="14085" width="12.140625" style="1" customWidth="1"/>
    <col min="14086" max="14335" width="9.140625" style="1"/>
    <col min="14336" max="14336" width="24.7109375" style="1" customWidth="1"/>
    <col min="14337" max="14337" width="22.42578125" style="1" customWidth="1"/>
    <col min="14338" max="14338" width="5.85546875" style="1" customWidth="1"/>
    <col min="14339" max="14339" width="8.7109375" style="1" customWidth="1"/>
    <col min="14340" max="14340" width="10.28515625" style="1" customWidth="1"/>
    <col min="14341" max="14341" width="12.140625" style="1" customWidth="1"/>
    <col min="14342" max="14591" width="9.140625" style="1"/>
    <col min="14592" max="14592" width="24.7109375" style="1" customWidth="1"/>
    <col min="14593" max="14593" width="22.42578125" style="1" customWidth="1"/>
    <col min="14594" max="14594" width="5.85546875" style="1" customWidth="1"/>
    <col min="14595" max="14595" width="8.7109375" style="1" customWidth="1"/>
    <col min="14596" max="14596" width="10.28515625" style="1" customWidth="1"/>
    <col min="14597" max="14597" width="12.140625" style="1" customWidth="1"/>
    <col min="14598" max="14847" width="9.140625" style="1"/>
    <col min="14848" max="14848" width="24.7109375" style="1" customWidth="1"/>
    <col min="14849" max="14849" width="22.42578125" style="1" customWidth="1"/>
    <col min="14850" max="14850" width="5.85546875" style="1" customWidth="1"/>
    <col min="14851" max="14851" width="8.7109375" style="1" customWidth="1"/>
    <col min="14852" max="14852" width="10.28515625" style="1" customWidth="1"/>
    <col min="14853" max="14853" width="12.140625" style="1" customWidth="1"/>
    <col min="14854" max="15103" width="9.140625" style="1"/>
    <col min="15104" max="15104" width="24.7109375" style="1" customWidth="1"/>
    <col min="15105" max="15105" width="22.42578125" style="1" customWidth="1"/>
    <col min="15106" max="15106" width="5.85546875" style="1" customWidth="1"/>
    <col min="15107" max="15107" width="8.7109375" style="1" customWidth="1"/>
    <col min="15108" max="15108" width="10.28515625" style="1" customWidth="1"/>
    <col min="15109" max="15109" width="12.140625" style="1" customWidth="1"/>
    <col min="15110" max="15359" width="9.140625" style="1"/>
    <col min="15360" max="15360" width="24.7109375" style="1" customWidth="1"/>
    <col min="15361" max="15361" width="22.42578125" style="1" customWidth="1"/>
    <col min="15362" max="15362" width="5.85546875" style="1" customWidth="1"/>
    <col min="15363" max="15363" width="8.7109375" style="1" customWidth="1"/>
    <col min="15364" max="15364" width="10.28515625" style="1" customWidth="1"/>
    <col min="15365" max="15365" width="12.140625" style="1" customWidth="1"/>
    <col min="15366" max="15615" width="9.140625" style="1"/>
    <col min="15616" max="15616" width="24.7109375" style="1" customWidth="1"/>
    <col min="15617" max="15617" width="22.42578125" style="1" customWidth="1"/>
    <col min="15618" max="15618" width="5.85546875" style="1" customWidth="1"/>
    <col min="15619" max="15619" width="8.7109375" style="1" customWidth="1"/>
    <col min="15620" max="15620" width="10.28515625" style="1" customWidth="1"/>
    <col min="15621" max="15621" width="12.140625" style="1" customWidth="1"/>
    <col min="15622" max="15871" width="9.140625" style="1"/>
    <col min="15872" max="15872" width="24.7109375" style="1" customWidth="1"/>
    <col min="15873" max="15873" width="22.42578125" style="1" customWidth="1"/>
    <col min="15874" max="15874" width="5.85546875" style="1" customWidth="1"/>
    <col min="15875" max="15875" width="8.7109375" style="1" customWidth="1"/>
    <col min="15876" max="15876" width="10.28515625" style="1" customWidth="1"/>
    <col min="15877" max="15877" width="12.140625" style="1" customWidth="1"/>
    <col min="15878" max="16127" width="9.140625" style="1"/>
    <col min="16128" max="16128" width="24.7109375" style="1" customWidth="1"/>
    <col min="16129" max="16129" width="22.42578125" style="1" customWidth="1"/>
    <col min="16130" max="16130" width="5.85546875" style="1" customWidth="1"/>
    <col min="16131" max="16131" width="8.7109375" style="1" customWidth="1"/>
    <col min="16132" max="16132" width="10.28515625" style="1" customWidth="1"/>
    <col min="16133" max="16133" width="12.140625" style="1" customWidth="1"/>
    <col min="16134" max="16384" width="9.140625" style="1"/>
  </cols>
  <sheetData>
    <row r="1" spans="1:18" ht="38.25" customHeight="1" x14ac:dyDescent="0.2">
      <c r="B1" s="303" t="s">
        <v>35</v>
      </c>
      <c r="C1" s="303"/>
      <c r="D1" s="303"/>
      <c r="E1" s="303"/>
      <c r="F1" s="303"/>
      <c r="G1" s="30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2.5" customHeight="1" x14ac:dyDescent="0.2">
      <c r="B2" s="48" t="s">
        <v>36</v>
      </c>
      <c r="D2" s="48"/>
      <c r="E2" s="333" t="s">
        <v>37</v>
      </c>
      <c r="F2" s="333"/>
      <c r="G2" s="84"/>
      <c r="H2" s="48"/>
      <c r="I2" s="48"/>
      <c r="J2" s="48"/>
    </row>
    <row r="3" spans="1:18" ht="22.5" customHeight="1" x14ac:dyDescent="0.25">
      <c r="B3" s="305" t="s">
        <v>489</v>
      </c>
      <c r="C3" s="305"/>
      <c r="D3" s="305"/>
      <c r="E3" s="305"/>
      <c r="F3" s="305"/>
      <c r="G3" s="220"/>
      <c r="H3" s="48"/>
      <c r="I3" s="48"/>
      <c r="J3" s="48"/>
    </row>
    <row r="4" spans="1:18" ht="19.5" customHeight="1" x14ac:dyDescent="0.2">
      <c r="C4" s="74"/>
      <c r="D4" s="74"/>
      <c r="E4" s="74"/>
      <c r="F4" s="74"/>
      <c r="G4" s="74"/>
      <c r="H4" s="74"/>
    </row>
    <row r="5" spans="1:18" ht="42" customHeight="1" x14ac:dyDescent="0.2">
      <c r="A5" s="143"/>
      <c r="B5" s="140" t="s">
        <v>29</v>
      </c>
      <c r="C5" s="69" t="s">
        <v>0</v>
      </c>
      <c r="D5" s="76" t="s">
        <v>31</v>
      </c>
      <c r="E5" s="75" t="s">
        <v>32</v>
      </c>
      <c r="F5" s="77" t="s">
        <v>4</v>
      </c>
    </row>
    <row r="6" spans="1:18" ht="25.5" x14ac:dyDescent="0.2">
      <c r="A6" s="141"/>
      <c r="B6" s="197" t="s">
        <v>296</v>
      </c>
      <c r="C6" s="195" t="s">
        <v>126</v>
      </c>
      <c r="D6" s="139">
        <v>11</v>
      </c>
      <c r="E6" s="206">
        <v>9.1435185185185178E-3</v>
      </c>
      <c r="F6" s="207">
        <v>1</v>
      </c>
      <c r="H6" s="99"/>
    </row>
    <row r="7" spans="1:18" ht="25.5" x14ac:dyDescent="0.2">
      <c r="A7" s="141"/>
      <c r="B7" s="197" t="s">
        <v>352</v>
      </c>
      <c r="C7" s="195" t="s">
        <v>129</v>
      </c>
      <c r="D7" s="139">
        <v>7</v>
      </c>
      <c r="E7" s="206">
        <v>1.0752314814814814E-2</v>
      </c>
      <c r="F7" s="207">
        <v>2</v>
      </c>
      <c r="H7" s="90"/>
    </row>
    <row r="8" spans="1:18" ht="25.5" x14ac:dyDescent="0.2">
      <c r="A8" s="141"/>
      <c r="B8" s="197" t="s">
        <v>364</v>
      </c>
      <c r="C8" s="195" t="s">
        <v>137</v>
      </c>
      <c r="D8" s="139">
        <v>25</v>
      </c>
      <c r="E8" s="206">
        <v>1.2175925925925929E-2</v>
      </c>
      <c r="F8" s="207">
        <v>3</v>
      </c>
      <c r="G8" s="78"/>
      <c r="H8" s="90"/>
    </row>
    <row r="9" spans="1:18" ht="25.5" x14ac:dyDescent="0.2">
      <c r="A9" s="141"/>
      <c r="B9" s="197" t="s">
        <v>359</v>
      </c>
      <c r="C9" s="195" t="s">
        <v>144</v>
      </c>
      <c r="D9" s="139">
        <v>22</v>
      </c>
      <c r="E9" s="206">
        <v>1.2430555555555554E-2</v>
      </c>
      <c r="F9" s="207">
        <v>4</v>
      </c>
      <c r="H9" s="90"/>
    </row>
    <row r="10" spans="1:18" ht="25.5" x14ac:dyDescent="0.2">
      <c r="A10" s="141"/>
      <c r="B10" s="197" t="s">
        <v>358</v>
      </c>
      <c r="C10" s="195" t="s">
        <v>139</v>
      </c>
      <c r="D10" s="139" t="s">
        <v>30</v>
      </c>
      <c r="E10" s="206">
        <v>1.3738425925925926E-2</v>
      </c>
      <c r="F10" s="207">
        <v>5</v>
      </c>
      <c r="H10" s="90"/>
    </row>
    <row r="11" spans="1:18" ht="25.5" x14ac:dyDescent="0.2">
      <c r="A11" s="141"/>
      <c r="B11" s="197" t="s">
        <v>353</v>
      </c>
      <c r="C11" s="195" t="s">
        <v>124</v>
      </c>
      <c r="D11" s="139">
        <v>13</v>
      </c>
      <c r="E11" s="206">
        <v>1.5127314814814816E-2</v>
      </c>
      <c r="F11" s="207">
        <v>6</v>
      </c>
      <c r="H11" s="90"/>
    </row>
    <row r="12" spans="1:18" ht="25.5" x14ac:dyDescent="0.2">
      <c r="A12" s="141"/>
      <c r="B12" s="197" t="s">
        <v>361</v>
      </c>
      <c r="C12" s="195" t="s">
        <v>140</v>
      </c>
      <c r="D12" s="139">
        <v>17</v>
      </c>
      <c r="E12" s="206">
        <v>1.6342592592592593E-2</v>
      </c>
      <c r="F12" s="207">
        <v>7</v>
      </c>
      <c r="G12" s="78"/>
      <c r="H12" s="90"/>
    </row>
    <row r="13" spans="1:18" ht="25.5" x14ac:dyDescent="0.2">
      <c r="A13" s="141"/>
      <c r="B13" s="197" t="s">
        <v>360</v>
      </c>
      <c r="C13" s="195" t="s">
        <v>142</v>
      </c>
      <c r="D13" s="139">
        <v>27</v>
      </c>
      <c r="E13" s="206">
        <v>1.7349537037037038E-2</v>
      </c>
      <c r="F13" s="207">
        <v>8</v>
      </c>
      <c r="H13" s="90"/>
    </row>
    <row r="14" spans="1:18" ht="25.5" x14ac:dyDescent="0.2">
      <c r="A14" s="141"/>
      <c r="B14" s="197" t="s">
        <v>363</v>
      </c>
      <c r="C14" s="195" t="s">
        <v>125</v>
      </c>
      <c r="D14" s="139">
        <v>30</v>
      </c>
      <c r="E14" s="206">
        <v>1.8148148148148146E-2</v>
      </c>
      <c r="F14" s="207">
        <v>9</v>
      </c>
      <c r="H14" s="90"/>
    </row>
    <row r="15" spans="1:18" ht="25.5" x14ac:dyDescent="0.2">
      <c r="A15" s="141"/>
      <c r="B15" s="197" t="s">
        <v>356</v>
      </c>
      <c r="C15" s="195" t="s">
        <v>138</v>
      </c>
      <c r="D15" s="139">
        <v>3</v>
      </c>
      <c r="E15" s="206">
        <v>1.9502314814814816E-2</v>
      </c>
      <c r="F15" s="207">
        <v>10</v>
      </c>
      <c r="H15" s="90"/>
    </row>
    <row r="16" spans="1:18" ht="25.5" x14ac:dyDescent="0.2">
      <c r="A16" s="141"/>
      <c r="B16" s="197" t="s">
        <v>354</v>
      </c>
      <c r="C16" s="195" t="s">
        <v>135</v>
      </c>
      <c r="D16" s="139">
        <v>10</v>
      </c>
      <c r="E16" s="206">
        <v>2.2708333333333334E-2</v>
      </c>
      <c r="F16" s="207">
        <v>11</v>
      </c>
      <c r="G16" s="78"/>
      <c r="H16" s="90"/>
    </row>
    <row r="17" spans="1:8" ht="25.5" x14ac:dyDescent="0.2">
      <c r="A17" s="141"/>
      <c r="B17" s="197" t="s">
        <v>357</v>
      </c>
      <c r="C17" s="196" t="s">
        <v>143</v>
      </c>
      <c r="D17" s="139">
        <v>5</v>
      </c>
      <c r="E17" s="206">
        <v>2.5706018518518517E-2</v>
      </c>
      <c r="F17" s="207">
        <v>12</v>
      </c>
      <c r="H17" s="90"/>
    </row>
    <row r="18" spans="1:8" ht="25.5" x14ac:dyDescent="0.2">
      <c r="A18" s="141"/>
      <c r="B18" s="197" t="s">
        <v>355</v>
      </c>
      <c r="C18" s="195" t="s">
        <v>132</v>
      </c>
      <c r="D18" s="139">
        <v>12</v>
      </c>
      <c r="E18" s="206" t="s">
        <v>30</v>
      </c>
      <c r="F18" s="142"/>
      <c r="H18" s="90"/>
    </row>
    <row r="19" spans="1:8" ht="25.5" x14ac:dyDescent="0.2">
      <c r="A19" s="141"/>
      <c r="B19" s="197" t="s">
        <v>362</v>
      </c>
      <c r="C19" s="195" t="s">
        <v>131</v>
      </c>
      <c r="D19" s="139">
        <v>13</v>
      </c>
      <c r="E19" s="206" t="s">
        <v>30</v>
      </c>
      <c r="F19" s="142"/>
      <c r="H19" s="90"/>
    </row>
    <row r="20" spans="1:8" ht="25.5" x14ac:dyDescent="0.2">
      <c r="A20" s="121"/>
      <c r="B20" s="197" t="s">
        <v>365</v>
      </c>
      <c r="C20" s="195" t="s">
        <v>141</v>
      </c>
      <c r="D20" s="139">
        <v>23</v>
      </c>
      <c r="E20" s="206" t="s">
        <v>30</v>
      </c>
      <c r="F20" s="207"/>
      <c r="H20" s="90"/>
    </row>
    <row r="21" spans="1:8" ht="15.75" x14ac:dyDescent="0.2">
      <c r="B21" s="80"/>
      <c r="C21" s="82"/>
      <c r="D21" s="73"/>
      <c r="E21" s="81"/>
      <c r="F21" s="83"/>
    </row>
    <row r="22" spans="1:8" ht="15.75" x14ac:dyDescent="0.25">
      <c r="B22" s="71" t="s">
        <v>23</v>
      </c>
      <c r="C22" s="32"/>
    </row>
    <row r="23" spans="1:8" ht="15.75" x14ac:dyDescent="0.25">
      <c r="B23" s="71"/>
      <c r="C23" s="34"/>
    </row>
    <row r="24" spans="1:8" ht="15.75" x14ac:dyDescent="0.25">
      <c r="B24" s="71" t="s">
        <v>25</v>
      </c>
      <c r="C24" s="32"/>
    </row>
  </sheetData>
  <autoFilter ref="A5:E5">
    <sortState ref="A5:F29">
      <sortCondition ref="E4"/>
    </sortState>
  </autoFilter>
  <mergeCells count="3">
    <mergeCell ref="B1:G1"/>
    <mergeCell ref="E2:F2"/>
    <mergeCell ref="B3:F3"/>
  </mergeCells>
  <pageMargins left="0.25" right="0.25" top="0.22916666666666666" bottom="0.18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9"/>
  <sheetViews>
    <sheetView view="pageLayout" topLeftCell="D1" workbookViewId="0">
      <selection sqref="A1:J8"/>
    </sheetView>
  </sheetViews>
  <sheetFormatPr defaultRowHeight="15" x14ac:dyDescent="0.25"/>
  <cols>
    <col min="1" max="1" width="3.42578125" customWidth="1"/>
    <col min="2" max="2" width="35.28515625" customWidth="1"/>
    <col min="3" max="3" width="28.7109375" customWidth="1"/>
    <col min="4" max="4" width="15.7109375" style="208" customWidth="1"/>
    <col min="5" max="5" width="14.42578125" style="208" customWidth="1"/>
    <col min="6" max="6" width="2.42578125" customWidth="1"/>
    <col min="7" max="7" width="42.7109375" customWidth="1"/>
    <col min="8" max="8" width="28.28515625" customWidth="1"/>
    <col min="9" max="9" width="12.85546875" style="208" customWidth="1"/>
  </cols>
  <sheetData>
    <row r="1" spans="1:14" ht="44.25" customHeight="1" x14ac:dyDescent="0.25">
      <c r="A1" s="303" t="s">
        <v>35</v>
      </c>
      <c r="B1" s="303"/>
      <c r="C1" s="303"/>
      <c r="D1" s="303"/>
      <c r="E1" s="303"/>
      <c r="F1" s="303" t="s">
        <v>35</v>
      </c>
      <c r="G1" s="303"/>
      <c r="H1" s="303"/>
      <c r="I1" s="303"/>
      <c r="J1" s="303"/>
      <c r="K1" s="2"/>
      <c r="L1" s="2"/>
      <c r="M1" s="2"/>
      <c r="N1" s="2"/>
    </row>
    <row r="2" spans="1:14" ht="15.75" customHeight="1" x14ac:dyDescent="0.25">
      <c r="A2" s="322" t="s">
        <v>36</v>
      </c>
      <c r="B2" s="322"/>
      <c r="C2" s="100"/>
      <c r="D2" s="323" t="s">
        <v>37</v>
      </c>
      <c r="E2" s="323"/>
      <c r="F2" s="322" t="s">
        <v>36</v>
      </c>
      <c r="G2" s="322"/>
      <c r="H2" s="331" t="s">
        <v>37</v>
      </c>
      <c r="I2" s="331"/>
      <c r="J2" s="105"/>
      <c r="L2" s="48"/>
    </row>
    <row r="3" spans="1:14" ht="15.75" x14ac:dyDescent="0.25">
      <c r="B3" s="325" t="s">
        <v>79</v>
      </c>
      <c r="C3" s="325"/>
      <c r="G3" s="325" t="s">
        <v>79</v>
      </c>
      <c r="H3" s="325"/>
    </row>
    <row r="4" spans="1:14" ht="15.75" x14ac:dyDescent="0.25">
      <c r="B4" s="101" t="s">
        <v>55</v>
      </c>
      <c r="G4" s="101" t="s">
        <v>69</v>
      </c>
    </row>
    <row r="5" spans="1:14" x14ac:dyDescent="0.25">
      <c r="B5" s="102" t="s">
        <v>65</v>
      </c>
      <c r="C5" s="102" t="s">
        <v>0</v>
      </c>
      <c r="D5" s="102" t="s">
        <v>2</v>
      </c>
      <c r="E5" s="102" t="s">
        <v>64</v>
      </c>
      <c r="G5" s="102" t="s">
        <v>65</v>
      </c>
      <c r="H5" s="102" t="s">
        <v>0</v>
      </c>
      <c r="I5" s="102" t="s">
        <v>2</v>
      </c>
      <c r="J5" s="102" t="s">
        <v>64</v>
      </c>
    </row>
    <row r="6" spans="1:14" ht="15.75" x14ac:dyDescent="0.25">
      <c r="B6" s="103" t="s">
        <v>433</v>
      </c>
      <c r="C6" s="104" t="s">
        <v>40</v>
      </c>
      <c r="D6" s="102">
        <v>328</v>
      </c>
      <c r="E6" s="212">
        <v>1</v>
      </c>
      <c r="G6" s="103" t="s">
        <v>187</v>
      </c>
      <c r="H6" s="104" t="s">
        <v>61</v>
      </c>
      <c r="I6" s="102">
        <v>227</v>
      </c>
      <c r="J6" s="212">
        <v>1</v>
      </c>
    </row>
    <row r="7" spans="1:14" ht="15.75" x14ac:dyDescent="0.25">
      <c r="B7" s="103" t="s">
        <v>174</v>
      </c>
      <c r="C7" s="104" t="s">
        <v>207</v>
      </c>
      <c r="D7" s="102">
        <v>258</v>
      </c>
      <c r="E7" s="212">
        <v>2</v>
      </c>
      <c r="G7" s="103" t="s">
        <v>285</v>
      </c>
      <c r="H7" s="104" t="s">
        <v>59</v>
      </c>
      <c r="I7" s="102">
        <v>216</v>
      </c>
      <c r="J7" s="212">
        <v>2</v>
      </c>
    </row>
    <row r="8" spans="1:14" ht="15.75" x14ac:dyDescent="0.25">
      <c r="B8" s="103" t="s">
        <v>291</v>
      </c>
      <c r="C8" s="104" t="s">
        <v>84</v>
      </c>
      <c r="D8" s="102">
        <v>247</v>
      </c>
      <c r="E8" s="212">
        <v>3</v>
      </c>
      <c r="G8" s="103" t="s">
        <v>215</v>
      </c>
      <c r="H8" s="104" t="s">
        <v>48</v>
      </c>
      <c r="I8" s="102">
        <v>211</v>
      </c>
      <c r="J8" s="212">
        <v>3</v>
      </c>
    </row>
    <row r="9" spans="1:14" ht="15.75" x14ac:dyDescent="0.25">
      <c r="B9" s="103" t="s">
        <v>183</v>
      </c>
      <c r="C9" s="104" t="s">
        <v>39</v>
      </c>
      <c r="D9" s="102">
        <v>232</v>
      </c>
      <c r="E9" s="212">
        <v>4</v>
      </c>
      <c r="G9" s="103" t="s">
        <v>288</v>
      </c>
      <c r="H9" s="104" t="s">
        <v>84</v>
      </c>
      <c r="I9" s="102">
        <v>206</v>
      </c>
      <c r="J9" s="212">
        <v>4</v>
      </c>
    </row>
    <row r="10" spans="1:14" ht="15.75" x14ac:dyDescent="0.25">
      <c r="B10" s="103" t="s">
        <v>192</v>
      </c>
      <c r="C10" s="104" t="s">
        <v>58</v>
      </c>
      <c r="D10" s="102">
        <v>222</v>
      </c>
      <c r="E10" s="212">
        <v>5</v>
      </c>
      <c r="G10" s="103" t="s">
        <v>205</v>
      </c>
      <c r="H10" s="104" t="s">
        <v>52</v>
      </c>
      <c r="I10" s="102">
        <v>193</v>
      </c>
      <c r="J10" s="212">
        <v>5</v>
      </c>
    </row>
    <row r="11" spans="1:14" ht="15.75" x14ac:dyDescent="0.25">
      <c r="B11" s="103" t="s">
        <v>372</v>
      </c>
      <c r="C11" s="104" t="s">
        <v>60</v>
      </c>
      <c r="D11" s="102">
        <v>209</v>
      </c>
      <c r="E11" s="212">
        <v>6</v>
      </c>
      <c r="G11" s="103" t="s">
        <v>369</v>
      </c>
      <c r="H11" s="104" t="s">
        <v>43</v>
      </c>
      <c r="I11" s="102">
        <v>188</v>
      </c>
      <c r="J11" s="212">
        <v>6</v>
      </c>
    </row>
    <row r="12" spans="1:14" ht="15.75" x14ac:dyDescent="0.25">
      <c r="B12" s="103" t="s">
        <v>202</v>
      </c>
      <c r="C12" s="104" t="s">
        <v>46</v>
      </c>
      <c r="D12" s="102">
        <v>207</v>
      </c>
      <c r="E12" s="212">
        <v>7</v>
      </c>
      <c r="G12" s="103" t="s">
        <v>181</v>
      </c>
      <c r="H12" s="104" t="s">
        <v>40</v>
      </c>
      <c r="I12" s="102">
        <v>180</v>
      </c>
      <c r="J12" s="212">
        <v>7</v>
      </c>
    </row>
    <row r="13" spans="1:14" ht="15.75" x14ac:dyDescent="0.25">
      <c r="B13" s="103" t="s">
        <v>211</v>
      </c>
      <c r="C13" s="104" t="s">
        <v>42</v>
      </c>
      <c r="D13" s="102">
        <v>205</v>
      </c>
      <c r="E13" s="212">
        <v>8</v>
      </c>
      <c r="G13" s="103" t="s">
        <v>212</v>
      </c>
      <c r="H13" s="104" t="s">
        <v>42</v>
      </c>
      <c r="I13" s="102">
        <v>180</v>
      </c>
      <c r="J13" s="212">
        <v>8</v>
      </c>
    </row>
    <row r="14" spans="1:14" ht="17.25" customHeight="1" x14ac:dyDescent="0.25">
      <c r="B14" s="103" t="s">
        <v>197</v>
      </c>
      <c r="C14" s="104" t="s">
        <v>56</v>
      </c>
      <c r="D14" s="102">
        <v>194</v>
      </c>
      <c r="E14" s="212">
        <v>9</v>
      </c>
      <c r="G14" s="103" t="s">
        <v>169</v>
      </c>
      <c r="H14" s="104" t="s">
        <v>51</v>
      </c>
      <c r="I14" s="102">
        <v>174</v>
      </c>
      <c r="J14" s="212">
        <v>9</v>
      </c>
    </row>
    <row r="15" spans="1:14" ht="15.75" x14ac:dyDescent="0.25">
      <c r="B15" s="103" t="s">
        <v>214</v>
      </c>
      <c r="C15" s="104" t="s">
        <v>48</v>
      </c>
      <c r="D15" s="102">
        <v>192</v>
      </c>
      <c r="E15" s="212">
        <v>10</v>
      </c>
      <c r="G15" s="103" t="s">
        <v>370</v>
      </c>
      <c r="H15" s="104" t="s">
        <v>52</v>
      </c>
      <c r="I15" s="102">
        <v>173</v>
      </c>
      <c r="J15" s="212">
        <v>10</v>
      </c>
    </row>
    <row r="16" spans="1:14" ht="15.75" x14ac:dyDescent="0.25">
      <c r="B16" s="103" t="s">
        <v>195</v>
      </c>
      <c r="C16" s="104" t="s">
        <v>194</v>
      </c>
      <c r="D16" s="102">
        <v>188</v>
      </c>
      <c r="E16" s="212">
        <v>11</v>
      </c>
      <c r="G16" s="103" t="s">
        <v>298</v>
      </c>
      <c r="H16" s="104" t="s">
        <v>50</v>
      </c>
      <c r="I16" s="102">
        <v>168</v>
      </c>
      <c r="J16" s="212">
        <v>11</v>
      </c>
    </row>
    <row r="17" spans="1:10" ht="15.75" x14ac:dyDescent="0.25">
      <c r="B17" s="103" t="s">
        <v>284</v>
      </c>
      <c r="C17" s="104" t="s">
        <v>59</v>
      </c>
      <c r="D17" s="102">
        <v>183</v>
      </c>
      <c r="E17" s="212">
        <v>12</v>
      </c>
      <c r="G17" s="103" t="s">
        <v>366</v>
      </c>
      <c r="H17" s="104" t="s">
        <v>60</v>
      </c>
      <c r="I17" s="102">
        <v>161</v>
      </c>
      <c r="J17" s="212">
        <v>12</v>
      </c>
    </row>
    <row r="18" spans="1:10" ht="15.75" x14ac:dyDescent="0.25">
      <c r="B18" s="103" t="s">
        <v>185</v>
      </c>
      <c r="C18" s="104" t="s">
        <v>62</v>
      </c>
      <c r="D18" s="102">
        <v>182</v>
      </c>
      <c r="E18" s="212">
        <v>13</v>
      </c>
      <c r="G18" s="103" t="s">
        <v>193</v>
      </c>
      <c r="H18" s="104" t="s">
        <v>58</v>
      </c>
      <c r="I18" s="102">
        <v>154</v>
      </c>
      <c r="J18" s="212">
        <v>13</v>
      </c>
    </row>
    <row r="19" spans="1:10" ht="15.75" x14ac:dyDescent="0.25">
      <c r="B19" s="103" t="s">
        <v>213</v>
      </c>
      <c r="C19" s="104" t="s">
        <v>63</v>
      </c>
      <c r="D19" s="102">
        <v>180</v>
      </c>
      <c r="E19" s="212">
        <v>14</v>
      </c>
      <c r="G19" s="103" t="s">
        <v>206</v>
      </c>
      <c r="H19" s="104" t="s">
        <v>52</v>
      </c>
      <c r="I19" s="102">
        <v>152</v>
      </c>
      <c r="J19" s="212">
        <v>14</v>
      </c>
    </row>
    <row r="20" spans="1:10" ht="15.75" x14ac:dyDescent="0.25">
      <c r="B20" s="103" t="s">
        <v>190</v>
      </c>
      <c r="C20" s="104" t="s">
        <v>44</v>
      </c>
      <c r="D20" s="102">
        <v>175</v>
      </c>
      <c r="E20" s="212">
        <v>15</v>
      </c>
      <c r="G20" s="103" t="s">
        <v>184</v>
      </c>
      <c r="H20" s="104" t="s">
        <v>39</v>
      </c>
      <c r="I20" s="102">
        <v>150</v>
      </c>
      <c r="J20" s="212">
        <v>15</v>
      </c>
    </row>
    <row r="21" spans="1:10" ht="15.75" x14ac:dyDescent="0.25">
      <c r="B21" s="103" t="s">
        <v>204</v>
      </c>
      <c r="C21" s="104" t="s">
        <v>52</v>
      </c>
      <c r="D21" s="102">
        <v>170</v>
      </c>
      <c r="E21" s="212">
        <v>16</v>
      </c>
      <c r="G21" s="103" t="s">
        <v>178</v>
      </c>
      <c r="H21" s="104" t="s">
        <v>63</v>
      </c>
      <c r="I21" s="102">
        <v>149</v>
      </c>
      <c r="J21" s="212">
        <v>16</v>
      </c>
    </row>
    <row r="22" spans="1:10" ht="15.75" x14ac:dyDescent="0.25">
      <c r="B22" s="103" t="s">
        <v>191</v>
      </c>
      <c r="C22" s="104" t="s">
        <v>43</v>
      </c>
      <c r="D22" s="102">
        <v>163</v>
      </c>
      <c r="E22" s="212">
        <v>17</v>
      </c>
      <c r="G22" s="103" t="s">
        <v>368</v>
      </c>
      <c r="H22" s="104" t="s">
        <v>49</v>
      </c>
      <c r="I22" s="102">
        <v>149</v>
      </c>
      <c r="J22" s="212">
        <v>17</v>
      </c>
    </row>
    <row r="23" spans="1:10" ht="15.75" x14ac:dyDescent="0.25">
      <c r="B23" s="103" t="s">
        <v>158</v>
      </c>
      <c r="C23" s="104" t="s">
        <v>47</v>
      </c>
      <c r="D23" s="102">
        <v>162</v>
      </c>
      <c r="E23" s="212">
        <v>18</v>
      </c>
      <c r="G23" s="103" t="s">
        <v>189</v>
      </c>
      <c r="H23" s="104" t="s">
        <v>44</v>
      </c>
      <c r="I23" s="102">
        <v>148</v>
      </c>
      <c r="J23" s="212">
        <v>18</v>
      </c>
    </row>
    <row r="24" spans="1:10" ht="15.75" x14ac:dyDescent="0.25">
      <c r="B24" s="103" t="s">
        <v>168</v>
      </c>
      <c r="C24" s="104" t="s">
        <v>199</v>
      </c>
      <c r="D24" s="102">
        <v>153</v>
      </c>
      <c r="E24" s="212">
        <v>19</v>
      </c>
      <c r="G24" s="103" t="s">
        <v>188</v>
      </c>
      <c r="H24" s="104" t="s">
        <v>47</v>
      </c>
      <c r="I24" s="102">
        <v>144</v>
      </c>
      <c r="J24" s="212">
        <v>19</v>
      </c>
    </row>
    <row r="25" spans="1:10" ht="15.75" x14ac:dyDescent="0.25">
      <c r="B25" s="103" t="s">
        <v>81</v>
      </c>
      <c r="C25" s="104" t="s">
        <v>52</v>
      </c>
      <c r="D25" s="102">
        <v>151</v>
      </c>
      <c r="E25" s="212">
        <v>20</v>
      </c>
      <c r="G25" s="103" t="s">
        <v>203</v>
      </c>
      <c r="H25" s="104" t="s">
        <v>46</v>
      </c>
      <c r="I25" s="102">
        <v>143</v>
      </c>
      <c r="J25" s="212">
        <v>20</v>
      </c>
    </row>
    <row r="26" spans="1:10" ht="15.75" x14ac:dyDescent="0.25">
      <c r="B26" s="103" t="s">
        <v>186</v>
      </c>
      <c r="C26" s="104" t="s">
        <v>61</v>
      </c>
      <c r="D26" s="102">
        <v>142</v>
      </c>
      <c r="E26" s="212">
        <v>21</v>
      </c>
      <c r="G26" s="103" t="s">
        <v>210</v>
      </c>
      <c r="H26" s="104" t="s">
        <v>38</v>
      </c>
      <c r="I26" s="102">
        <v>142</v>
      </c>
      <c r="J26" s="212">
        <v>21</v>
      </c>
    </row>
    <row r="27" spans="1:10" ht="15.75" x14ac:dyDescent="0.25">
      <c r="B27" s="103" t="s">
        <v>201</v>
      </c>
      <c r="C27" s="104" t="s">
        <v>51</v>
      </c>
      <c r="D27" s="102">
        <v>139</v>
      </c>
      <c r="E27" s="212">
        <v>22</v>
      </c>
      <c r="G27" s="103" t="s">
        <v>200</v>
      </c>
      <c r="H27" s="104" t="s">
        <v>66</v>
      </c>
      <c r="I27" s="102">
        <v>142</v>
      </c>
      <c r="J27" s="212">
        <v>22</v>
      </c>
    </row>
    <row r="28" spans="1:10" ht="15.75" x14ac:dyDescent="0.25">
      <c r="B28" s="103" t="s">
        <v>373</v>
      </c>
      <c r="C28" s="104" t="s">
        <v>49</v>
      </c>
      <c r="D28" s="102">
        <v>133</v>
      </c>
      <c r="E28" s="212">
        <v>23</v>
      </c>
      <c r="G28" s="103" t="s">
        <v>196</v>
      </c>
      <c r="H28" s="104" t="s">
        <v>194</v>
      </c>
      <c r="I28" s="102">
        <v>130</v>
      </c>
      <c r="J28" s="212">
        <v>23</v>
      </c>
    </row>
    <row r="29" spans="1:10" ht="15.75" x14ac:dyDescent="0.25">
      <c r="B29" s="103" t="s">
        <v>182</v>
      </c>
      <c r="C29" s="104" t="s">
        <v>57</v>
      </c>
      <c r="D29" s="102">
        <v>132</v>
      </c>
      <c r="E29" s="212">
        <v>24</v>
      </c>
      <c r="G29" s="103" t="s">
        <v>371</v>
      </c>
      <c r="H29" s="104" t="s">
        <v>57</v>
      </c>
      <c r="I29" s="102">
        <v>126</v>
      </c>
      <c r="J29" s="212">
        <v>24</v>
      </c>
    </row>
    <row r="30" spans="1:10" ht="15.75" x14ac:dyDescent="0.25">
      <c r="B30" s="103" t="s">
        <v>374</v>
      </c>
      <c r="C30" s="104" t="s">
        <v>50</v>
      </c>
      <c r="D30" s="102">
        <v>69</v>
      </c>
      <c r="E30" s="212">
        <v>25</v>
      </c>
      <c r="G30" s="103" t="s">
        <v>367</v>
      </c>
      <c r="H30" s="104" t="s">
        <v>62</v>
      </c>
      <c r="I30" s="102">
        <v>109</v>
      </c>
      <c r="J30" s="212">
        <v>25</v>
      </c>
    </row>
    <row r="31" spans="1:10" ht="15.75" x14ac:dyDescent="0.25">
      <c r="A31" s="122"/>
      <c r="B31" s="122"/>
      <c r="C31" s="99"/>
      <c r="D31" s="214"/>
      <c r="E31" s="214"/>
      <c r="G31" s="103" t="s">
        <v>198</v>
      </c>
      <c r="H31" s="104" t="s">
        <v>56</v>
      </c>
      <c r="I31" s="102">
        <v>101</v>
      </c>
      <c r="J31" s="212">
        <v>26</v>
      </c>
    </row>
    <row r="32" spans="1:10" ht="15.75" x14ac:dyDescent="0.25">
      <c r="A32" s="122"/>
      <c r="B32" s="122"/>
      <c r="C32" s="99"/>
      <c r="D32" s="214"/>
      <c r="E32" s="214"/>
      <c r="F32" s="122"/>
      <c r="G32" s="122"/>
      <c r="H32" s="99"/>
      <c r="I32" s="214"/>
      <c r="J32" s="122"/>
    </row>
    <row r="33" spans="1:10" ht="15.75" x14ac:dyDescent="0.25">
      <c r="A33" s="122"/>
      <c r="B33" s="193" t="s">
        <v>239</v>
      </c>
      <c r="C33" s="99"/>
      <c r="D33" s="214"/>
      <c r="E33" s="214"/>
      <c r="F33" s="122"/>
      <c r="G33" s="193" t="s">
        <v>239</v>
      </c>
      <c r="H33" s="99"/>
      <c r="I33" s="214"/>
      <c r="J33" s="122"/>
    </row>
    <row r="34" spans="1:10" ht="15.75" x14ac:dyDescent="0.25">
      <c r="A34" s="122"/>
      <c r="B34" s="122"/>
      <c r="C34" s="99"/>
      <c r="D34" s="214"/>
      <c r="E34" s="214"/>
      <c r="F34" s="122"/>
      <c r="G34" s="122"/>
      <c r="H34" s="99"/>
      <c r="I34" s="214"/>
      <c r="J34" s="122"/>
    </row>
    <row r="35" spans="1:10" ht="15.75" x14ac:dyDescent="0.25">
      <c r="A35" s="122"/>
      <c r="B35" s="122" t="s">
        <v>399</v>
      </c>
      <c r="C35" s="99"/>
      <c r="D35" s="214"/>
      <c r="E35" s="214"/>
      <c r="F35" s="122"/>
      <c r="G35" s="193" t="s">
        <v>399</v>
      </c>
      <c r="H35" s="99"/>
      <c r="I35" s="214"/>
      <c r="J35" s="122"/>
    </row>
    <row r="36" spans="1:10" ht="15.75" x14ac:dyDescent="0.25">
      <c r="A36" s="122"/>
      <c r="B36" s="122"/>
      <c r="C36" s="99"/>
      <c r="D36" s="214"/>
      <c r="E36" s="214"/>
      <c r="F36" s="122"/>
      <c r="G36" s="122"/>
      <c r="H36" s="99"/>
      <c r="I36" s="214"/>
      <c r="J36" s="122"/>
    </row>
    <row r="37" spans="1:10" ht="15.75" x14ac:dyDescent="0.25">
      <c r="A37" s="122"/>
      <c r="B37" s="122"/>
      <c r="C37" s="99"/>
      <c r="D37" s="214"/>
      <c r="E37" s="214"/>
      <c r="F37" s="122"/>
      <c r="G37" s="122"/>
      <c r="H37" s="99"/>
      <c r="I37" s="214"/>
      <c r="J37" s="122"/>
    </row>
    <row r="38" spans="1:10" ht="15.75" x14ac:dyDescent="0.25">
      <c r="A38" s="122"/>
      <c r="B38" s="122"/>
      <c r="C38" s="99"/>
      <c r="D38" s="214"/>
      <c r="E38" s="214"/>
      <c r="F38" s="122"/>
      <c r="G38" s="122"/>
      <c r="H38" s="99"/>
      <c r="I38" s="214"/>
      <c r="J38" s="122"/>
    </row>
    <row r="39" spans="1:10" ht="15.75" x14ac:dyDescent="0.25">
      <c r="A39" s="122"/>
      <c r="B39" s="122"/>
      <c r="C39" s="99"/>
      <c r="D39" s="214"/>
      <c r="E39" s="214"/>
      <c r="F39" s="122"/>
      <c r="G39" s="122"/>
      <c r="H39" s="99"/>
      <c r="I39" s="214"/>
      <c r="J39" s="122"/>
    </row>
    <row r="40" spans="1:10" ht="15.75" x14ac:dyDescent="0.25">
      <c r="A40" s="122"/>
      <c r="B40" s="122"/>
      <c r="C40" s="99"/>
      <c r="D40" s="214"/>
      <c r="E40" s="214"/>
      <c r="F40" s="122"/>
      <c r="G40" s="122"/>
      <c r="H40" s="99"/>
      <c r="I40" s="214"/>
      <c r="J40" s="122"/>
    </row>
    <row r="41" spans="1:10" ht="15.75" x14ac:dyDescent="0.25">
      <c r="A41" s="122"/>
      <c r="B41" s="122"/>
      <c r="C41" s="99"/>
      <c r="D41" s="214"/>
      <c r="E41" s="214"/>
      <c r="F41" s="122"/>
      <c r="G41" s="122"/>
      <c r="H41" s="99"/>
      <c r="I41" s="214"/>
      <c r="J41" s="122"/>
    </row>
    <row r="42" spans="1:10" ht="15.75" x14ac:dyDescent="0.25">
      <c r="A42" s="122"/>
      <c r="B42" s="122"/>
      <c r="C42" s="99"/>
      <c r="D42" s="214"/>
      <c r="E42" s="214"/>
      <c r="F42" s="122"/>
      <c r="G42" s="122"/>
      <c r="H42" s="99"/>
      <c r="I42" s="214"/>
      <c r="J42" s="122"/>
    </row>
    <row r="43" spans="1:10" ht="15.75" x14ac:dyDescent="0.25">
      <c r="A43" s="122"/>
      <c r="B43" s="122"/>
      <c r="C43" s="99"/>
      <c r="D43" s="214"/>
      <c r="E43" s="214"/>
      <c r="F43" s="122"/>
      <c r="G43" s="122"/>
      <c r="H43" s="99"/>
      <c r="I43" s="214"/>
      <c r="J43" s="122"/>
    </row>
    <row r="44" spans="1:10" ht="15.75" x14ac:dyDescent="0.25">
      <c r="A44" s="122"/>
      <c r="B44" s="122"/>
      <c r="C44" s="99"/>
      <c r="D44" s="214"/>
      <c r="E44" s="214"/>
      <c r="F44" s="122"/>
      <c r="G44" s="122"/>
      <c r="H44" s="99"/>
      <c r="I44" s="214"/>
      <c r="J44" s="122"/>
    </row>
    <row r="45" spans="1:10" ht="15.75" x14ac:dyDescent="0.25">
      <c r="A45" s="122"/>
      <c r="B45" s="122"/>
      <c r="C45" s="99"/>
      <c r="D45" s="214"/>
      <c r="E45" s="214"/>
      <c r="F45" s="122"/>
      <c r="G45" s="122"/>
      <c r="H45" s="99"/>
      <c r="I45" s="214"/>
      <c r="J45" s="122"/>
    </row>
    <row r="46" spans="1:10" ht="15.75" x14ac:dyDescent="0.25">
      <c r="A46" s="122"/>
      <c r="B46" s="122"/>
      <c r="C46" s="99"/>
      <c r="D46" s="214"/>
      <c r="E46" s="214"/>
      <c r="F46" s="122"/>
      <c r="G46" s="122"/>
      <c r="H46" s="99"/>
      <c r="I46" s="214"/>
      <c r="J46" s="122"/>
    </row>
    <row r="47" spans="1:10" ht="15.75" x14ac:dyDescent="0.25">
      <c r="A47" s="122"/>
      <c r="B47" s="122"/>
      <c r="C47" s="99"/>
      <c r="D47" s="214"/>
      <c r="E47" s="214"/>
      <c r="F47" s="122"/>
      <c r="G47" s="122"/>
      <c r="H47" s="99"/>
      <c r="I47" s="214"/>
      <c r="J47" s="122"/>
    </row>
    <row r="48" spans="1:10" ht="15.75" x14ac:dyDescent="0.25">
      <c r="A48" s="122"/>
      <c r="B48" s="122"/>
      <c r="C48" s="99"/>
      <c r="D48" s="214"/>
      <c r="E48" s="214"/>
      <c r="F48" s="122"/>
      <c r="G48" s="122"/>
      <c r="H48" s="99"/>
      <c r="I48" s="214"/>
      <c r="J48" s="122"/>
    </row>
    <row r="49" spans="1:5" x14ac:dyDescent="0.25">
      <c r="A49" s="122"/>
      <c r="B49" s="122"/>
      <c r="C49" s="122"/>
      <c r="D49" s="214"/>
      <c r="E49" s="214"/>
    </row>
  </sheetData>
  <autoFilter ref="G5:J5">
    <sortState ref="G6:J33">
      <sortCondition descending="1" ref="I5"/>
    </sortState>
  </autoFilter>
  <mergeCells count="8">
    <mergeCell ref="B3:C3"/>
    <mergeCell ref="G3:H3"/>
    <mergeCell ref="A1:E1"/>
    <mergeCell ref="A2:B2"/>
    <mergeCell ref="D2:E2"/>
    <mergeCell ref="F2:G2"/>
    <mergeCell ref="H2:I2"/>
    <mergeCell ref="F1:J1"/>
  </mergeCells>
  <pageMargins left="0.25" right="0.25" top="0.19791666666666666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0"/>
  <sheetViews>
    <sheetView view="pageLayout" topLeftCell="D1" workbookViewId="0">
      <selection sqref="A1:K8"/>
    </sheetView>
  </sheetViews>
  <sheetFormatPr defaultRowHeight="15" x14ac:dyDescent="0.25"/>
  <cols>
    <col min="1" max="1" width="2.5703125" customWidth="1"/>
    <col min="2" max="2" width="35.28515625" customWidth="1"/>
    <col min="3" max="3" width="26" customWidth="1"/>
    <col min="4" max="4" width="13" customWidth="1"/>
    <col min="6" max="6" width="7.85546875" customWidth="1"/>
    <col min="7" max="7" width="36.42578125" customWidth="1"/>
    <col min="8" max="8" width="28.28515625" customWidth="1"/>
    <col min="9" max="9" width="12.85546875" customWidth="1"/>
  </cols>
  <sheetData>
    <row r="1" spans="1:14" ht="37.5" customHeight="1" x14ac:dyDescent="0.25">
      <c r="A1" s="303" t="s">
        <v>35</v>
      </c>
      <c r="B1" s="303"/>
      <c r="C1" s="303"/>
      <c r="D1" s="303"/>
      <c r="E1" s="303"/>
      <c r="F1" s="303"/>
      <c r="G1" s="303" t="s">
        <v>35</v>
      </c>
      <c r="H1" s="303"/>
      <c r="I1" s="303"/>
      <c r="J1" s="303"/>
      <c r="K1" s="303"/>
      <c r="L1" s="2"/>
      <c r="M1" s="2"/>
      <c r="N1" s="2"/>
    </row>
    <row r="2" spans="1:14" ht="15.75" customHeight="1" x14ac:dyDescent="0.25">
      <c r="A2" s="322" t="s">
        <v>36</v>
      </c>
      <c r="B2" s="322"/>
      <c r="C2" s="100"/>
      <c r="D2" s="323" t="s">
        <v>37</v>
      </c>
      <c r="E2" s="323"/>
      <c r="G2" s="213" t="s">
        <v>36</v>
      </c>
      <c r="H2" s="331" t="s">
        <v>37</v>
      </c>
      <c r="I2" s="331"/>
      <c r="J2" s="331"/>
      <c r="K2" s="331"/>
      <c r="L2" s="48"/>
    </row>
    <row r="3" spans="1:14" ht="15.75" x14ac:dyDescent="0.25">
      <c r="B3" s="325" t="s">
        <v>68</v>
      </c>
      <c r="C3" s="325"/>
      <c r="D3" s="325"/>
      <c r="E3" s="325"/>
      <c r="G3" s="324" t="s">
        <v>68</v>
      </c>
      <c r="H3" s="324"/>
      <c r="I3" s="324"/>
      <c r="J3" s="324"/>
      <c r="K3" s="324"/>
    </row>
    <row r="4" spans="1:14" ht="15.75" x14ac:dyDescent="0.25">
      <c r="B4" s="101" t="s">
        <v>55</v>
      </c>
      <c r="G4" s="101" t="s">
        <v>69</v>
      </c>
    </row>
    <row r="5" spans="1:14" x14ac:dyDescent="0.25">
      <c r="B5" s="102" t="s">
        <v>65</v>
      </c>
      <c r="C5" s="102" t="s">
        <v>0</v>
      </c>
      <c r="D5" s="102" t="s">
        <v>392</v>
      </c>
      <c r="E5" s="102" t="s">
        <v>6</v>
      </c>
      <c r="F5" s="102" t="s">
        <v>64</v>
      </c>
      <c r="G5" s="102" t="s">
        <v>65</v>
      </c>
      <c r="H5" s="102" t="s">
        <v>0</v>
      </c>
      <c r="I5" s="102" t="s">
        <v>245</v>
      </c>
      <c r="J5" s="102" t="s">
        <v>400</v>
      </c>
      <c r="K5" s="102" t="s">
        <v>4</v>
      </c>
    </row>
    <row r="6" spans="1:14" ht="19.7" customHeight="1" x14ac:dyDescent="0.25">
      <c r="B6" s="104" t="s">
        <v>159</v>
      </c>
      <c r="C6" s="104" t="s">
        <v>44</v>
      </c>
      <c r="D6" s="102">
        <v>95</v>
      </c>
      <c r="E6" s="102">
        <v>151.1</v>
      </c>
      <c r="F6" s="212">
        <v>1</v>
      </c>
      <c r="G6" s="104" t="s">
        <v>155</v>
      </c>
      <c r="H6" s="104" t="s">
        <v>62</v>
      </c>
      <c r="I6" s="102">
        <v>95</v>
      </c>
      <c r="J6" s="102">
        <v>103.5</v>
      </c>
      <c r="K6" s="216">
        <v>1</v>
      </c>
    </row>
    <row r="7" spans="1:14" ht="19.7" customHeight="1" x14ac:dyDescent="0.25">
      <c r="B7" s="104" t="s">
        <v>163</v>
      </c>
      <c r="C7" s="104" t="s">
        <v>43</v>
      </c>
      <c r="D7" s="102">
        <v>94</v>
      </c>
      <c r="E7" s="102">
        <v>146.30000000000001</v>
      </c>
      <c r="F7" s="212">
        <v>2</v>
      </c>
      <c r="G7" s="104" t="s">
        <v>157</v>
      </c>
      <c r="H7" s="104" t="s">
        <v>61</v>
      </c>
      <c r="I7" s="102">
        <v>94</v>
      </c>
      <c r="J7" s="102">
        <v>108.4</v>
      </c>
      <c r="K7" s="216">
        <v>2</v>
      </c>
    </row>
    <row r="8" spans="1:14" ht="19.7" customHeight="1" x14ac:dyDescent="0.25">
      <c r="B8" s="104" t="s">
        <v>81</v>
      </c>
      <c r="C8" s="104" t="s">
        <v>170</v>
      </c>
      <c r="D8" s="102">
        <v>92</v>
      </c>
      <c r="E8" s="102">
        <v>85.6</v>
      </c>
      <c r="F8" s="212">
        <v>3</v>
      </c>
      <c r="G8" s="104" t="s">
        <v>154</v>
      </c>
      <c r="H8" s="104" t="s">
        <v>39</v>
      </c>
      <c r="I8" s="102">
        <v>93</v>
      </c>
      <c r="J8" s="102">
        <v>106.9</v>
      </c>
      <c r="K8" s="216">
        <v>3</v>
      </c>
    </row>
    <row r="9" spans="1:14" ht="19.7" customHeight="1" x14ac:dyDescent="0.25">
      <c r="B9" s="104" t="s">
        <v>176</v>
      </c>
      <c r="C9" s="104" t="s">
        <v>48</v>
      </c>
      <c r="D9" s="102">
        <v>91</v>
      </c>
      <c r="E9" s="102">
        <v>165.6</v>
      </c>
      <c r="F9" s="212">
        <v>4</v>
      </c>
      <c r="G9" s="104" t="s">
        <v>318</v>
      </c>
      <c r="H9" s="104" t="s">
        <v>59</v>
      </c>
      <c r="I9" s="102">
        <v>93</v>
      </c>
      <c r="J9" s="102">
        <v>216.9</v>
      </c>
      <c r="K9" s="216">
        <v>4</v>
      </c>
    </row>
    <row r="10" spans="1:14" ht="19.7" customHeight="1" x14ac:dyDescent="0.25">
      <c r="B10" s="104" t="s">
        <v>394</v>
      </c>
      <c r="C10" s="104" t="s">
        <v>62</v>
      </c>
      <c r="D10" s="102">
        <v>91</v>
      </c>
      <c r="E10" s="102">
        <v>175.7</v>
      </c>
      <c r="F10" s="212">
        <v>5</v>
      </c>
      <c r="G10" s="104" t="s">
        <v>180</v>
      </c>
      <c r="H10" s="104" t="s">
        <v>42</v>
      </c>
      <c r="I10" s="102">
        <v>93</v>
      </c>
      <c r="J10" s="102">
        <v>297.5</v>
      </c>
      <c r="K10" s="216">
        <v>5</v>
      </c>
    </row>
    <row r="11" spans="1:14" ht="19.7" customHeight="1" x14ac:dyDescent="0.25">
      <c r="B11" s="104" t="s">
        <v>395</v>
      </c>
      <c r="C11" s="104" t="s">
        <v>49</v>
      </c>
      <c r="D11" s="102">
        <v>90</v>
      </c>
      <c r="E11" s="102">
        <v>65.3</v>
      </c>
      <c r="F11" s="212">
        <v>6</v>
      </c>
      <c r="G11" s="104" t="s">
        <v>205</v>
      </c>
      <c r="H11" s="104" t="s">
        <v>52</v>
      </c>
      <c r="I11" s="102">
        <v>92</v>
      </c>
      <c r="J11" s="102">
        <v>61.2</v>
      </c>
      <c r="K11" s="216">
        <v>6</v>
      </c>
    </row>
    <row r="12" spans="1:14" ht="19.7" customHeight="1" x14ac:dyDescent="0.25">
      <c r="B12" s="104" t="s">
        <v>174</v>
      </c>
      <c r="C12" s="104" t="s">
        <v>397</v>
      </c>
      <c r="D12" s="102">
        <v>89</v>
      </c>
      <c r="E12" s="102">
        <v>56.9</v>
      </c>
      <c r="F12" s="212">
        <v>7</v>
      </c>
      <c r="G12" s="104" t="s">
        <v>402</v>
      </c>
      <c r="H12" s="104" t="s">
        <v>66</v>
      </c>
      <c r="I12" s="102">
        <v>92</v>
      </c>
      <c r="J12" s="102">
        <v>203.7</v>
      </c>
      <c r="K12" s="216">
        <v>7</v>
      </c>
    </row>
    <row r="13" spans="1:14" ht="19.7" customHeight="1" x14ac:dyDescent="0.25">
      <c r="B13" s="104" t="s">
        <v>280</v>
      </c>
      <c r="C13" s="104" t="s">
        <v>42</v>
      </c>
      <c r="D13" s="102">
        <v>89</v>
      </c>
      <c r="E13" s="102">
        <v>67.2</v>
      </c>
      <c r="F13" s="212">
        <v>8</v>
      </c>
      <c r="G13" s="104" t="s">
        <v>405</v>
      </c>
      <c r="H13" s="104" t="s">
        <v>49</v>
      </c>
      <c r="I13" s="102">
        <v>89</v>
      </c>
      <c r="J13" s="102">
        <v>54.6</v>
      </c>
      <c r="K13" s="216">
        <v>8</v>
      </c>
    </row>
    <row r="14" spans="1:14" ht="19.7" customHeight="1" x14ac:dyDescent="0.25">
      <c r="B14" s="104" t="s">
        <v>168</v>
      </c>
      <c r="C14" s="104" t="s">
        <v>66</v>
      </c>
      <c r="D14" s="102">
        <v>89</v>
      </c>
      <c r="E14" s="102">
        <v>93.9</v>
      </c>
      <c r="F14" s="212">
        <v>9</v>
      </c>
      <c r="G14" s="104" t="s">
        <v>178</v>
      </c>
      <c r="H14" s="104" t="s">
        <v>63</v>
      </c>
      <c r="I14" s="102">
        <v>89</v>
      </c>
      <c r="J14" s="102">
        <v>90</v>
      </c>
      <c r="K14" s="216">
        <v>9</v>
      </c>
    </row>
    <row r="15" spans="1:14" ht="19.7" customHeight="1" x14ac:dyDescent="0.25">
      <c r="B15" s="104" t="s">
        <v>317</v>
      </c>
      <c r="C15" s="104" t="s">
        <v>59</v>
      </c>
      <c r="D15" s="102">
        <v>89</v>
      </c>
      <c r="E15" s="102">
        <v>115</v>
      </c>
      <c r="F15" s="212">
        <v>10</v>
      </c>
      <c r="G15" s="104" t="s">
        <v>403</v>
      </c>
      <c r="H15" s="104" t="s">
        <v>47</v>
      </c>
      <c r="I15" s="102">
        <v>87</v>
      </c>
      <c r="J15" s="102">
        <v>115.1</v>
      </c>
      <c r="K15" s="216">
        <v>10</v>
      </c>
    </row>
    <row r="16" spans="1:14" ht="19.7" customHeight="1" x14ac:dyDescent="0.25">
      <c r="B16" s="104" t="s">
        <v>156</v>
      </c>
      <c r="C16" s="104" t="s">
        <v>61</v>
      </c>
      <c r="D16" s="102">
        <v>87</v>
      </c>
      <c r="E16" s="102">
        <v>101.4</v>
      </c>
      <c r="F16" s="212">
        <v>11</v>
      </c>
      <c r="G16" s="104" t="s">
        <v>404</v>
      </c>
      <c r="H16" s="104" t="s">
        <v>60</v>
      </c>
      <c r="I16" s="102">
        <v>87</v>
      </c>
      <c r="J16" s="102">
        <v>179.2</v>
      </c>
      <c r="K16" s="216">
        <v>11</v>
      </c>
    </row>
    <row r="17" spans="1:11" ht="19.7" customHeight="1" x14ac:dyDescent="0.25">
      <c r="B17" s="104" t="s">
        <v>150</v>
      </c>
      <c r="C17" s="104" t="s">
        <v>40</v>
      </c>
      <c r="D17" s="102">
        <v>87</v>
      </c>
      <c r="E17" s="102">
        <v>119.5</v>
      </c>
      <c r="F17" s="212">
        <v>12</v>
      </c>
      <c r="G17" s="104" t="s">
        <v>151</v>
      </c>
      <c r="H17" s="104" t="s">
        <v>40</v>
      </c>
      <c r="I17" s="102">
        <v>86</v>
      </c>
      <c r="J17" s="102">
        <v>163.1</v>
      </c>
      <c r="K17" s="216">
        <v>12</v>
      </c>
    </row>
    <row r="18" spans="1:11" ht="19.7" customHeight="1" x14ac:dyDescent="0.25">
      <c r="B18" s="104" t="s">
        <v>153</v>
      </c>
      <c r="C18" s="104" t="s">
        <v>39</v>
      </c>
      <c r="D18" s="102">
        <v>86</v>
      </c>
      <c r="E18" s="102">
        <v>39.299999999999997</v>
      </c>
      <c r="F18" s="212">
        <v>13</v>
      </c>
      <c r="G18" s="104" t="s">
        <v>173</v>
      </c>
      <c r="H18" s="104" t="s">
        <v>38</v>
      </c>
      <c r="I18" s="102">
        <v>85</v>
      </c>
      <c r="J18" s="102">
        <v>112.8</v>
      </c>
      <c r="K18" s="216">
        <v>13</v>
      </c>
    </row>
    <row r="19" spans="1:11" ht="19.7" customHeight="1" x14ac:dyDescent="0.25">
      <c r="B19" s="104" t="s">
        <v>80</v>
      </c>
      <c r="C19" s="104" t="s">
        <v>51</v>
      </c>
      <c r="D19" s="102">
        <v>86</v>
      </c>
      <c r="E19" s="102">
        <v>133.1</v>
      </c>
      <c r="F19" s="212">
        <v>14</v>
      </c>
      <c r="G19" s="104" t="s">
        <v>401</v>
      </c>
      <c r="H19" s="104" t="s">
        <v>43</v>
      </c>
      <c r="I19" s="102">
        <v>85</v>
      </c>
      <c r="J19" s="102">
        <v>151.4</v>
      </c>
      <c r="K19" s="216">
        <v>14</v>
      </c>
    </row>
    <row r="20" spans="1:11" ht="19.7" customHeight="1" x14ac:dyDescent="0.25">
      <c r="B20" s="104" t="s">
        <v>255</v>
      </c>
      <c r="C20" s="104" t="s">
        <v>47</v>
      </c>
      <c r="D20" s="102">
        <v>85</v>
      </c>
      <c r="E20" s="102">
        <v>64.900000000000006</v>
      </c>
      <c r="F20" s="212">
        <v>15</v>
      </c>
      <c r="G20" s="104" t="s">
        <v>160</v>
      </c>
      <c r="H20" s="104" t="s">
        <v>44</v>
      </c>
      <c r="I20" s="102">
        <v>84</v>
      </c>
      <c r="J20" s="102">
        <v>58.1</v>
      </c>
      <c r="K20" s="216">
        <v>15</v>
      </c>
    </row>
    <row r="21" spans="1:11" ht="19.7" customHeight="1" x14ac:dyDescent="0.25">
      <c r="B21" s="104" t="s">
        <v>152</v>
      </c>
      <c r="C21" s="104" t="s">
        <v>57</v>
      </c>
      <c r="D21" s="102">
        <v>84</v>
      </c>
      <c r="E21" s="102">
        <v>40.9</v>
      </c>
      <c r="F21" s="212">
        <v>16</v>
      </c>
      <c r="G21" s="104" t="s">
        <v>177</v>
      </c>
      <c r="H21" s="104" t="s">
        <v>48</v>
      </c>
      <c r="I21" s="102">
        <v>84</v>
      </c>
      <c r="J21" s="102">
        <v>63.1</v>
      </c>
      <c r="K21" s="216">
        <v>16</v>
      </c>
    </row>
    <row r="22" spans="1:11" ht="19.7" customHeight="1" x14ac:dyDescent="0.25">
      <c r="B22" s="104" t="s">
        <v>289</v>
      </c>
      <c r="C22" s="104" t="s">
        <v>50</v>
      </c>
      <c r="D22" s="102">
        <v>84</v>
      </c>
      <c r="E22" s="102">
        <v>49.2</v>
      </c>
      <c r="F22" s="212">
        <v>17</v>
      </c>
      <c r="G22" s="104" t="s">
        <v>288</v>
      </c>
      <c r="H22" s="104" t="s">
        <v>84</v>
      </c>
      <c r="I22" s="102">
        <v>83</v>
      </c>
      <c r="J22" s="102">
        <v>46.9</v>
      </c>
      <c r="K22" s="216">
        <v>17</v>
      </c>
    </row>
    <row r="23" spans="1:11" ht="19.7" customHeight="1" x14ac:dyDescent="0.25">
      <c r="B23" s="104" t="s">
        <v>396</v>
      </c>
      <c r="C23" s="104" t="s">
        <v>398</v>
      </c>
      <c r="D23" s="102">
        <v>83</v>
      </c>
      <c r="E23" s="211">
        <v>36</v>
      </c>
      <c r="F23" s="212">
        <v>18</v>
      </c>
      <c r="G23" s="104" t="s">
        <v>406</v>
      </c>
      <c r="H23" s="104" t="s">
        <v>57</v>
      </c>
      <c r="I23" s="102">
        <v>83</v>
      </c>
      <c r="J23" s="102">
        <v>68</v>
      </c>
      <c r="K23" s="216">
        <v>18</v>
      </c>
    </row>
    <row r="24" spans="1:11" ht="19.7" customHeight="1" x14ac:dyDescent="0.25">
      <c r="B24" s="104" t="s">
        <v>164</v>
      </c>
      <c r="C24" s="104" t="s">
        <v>165</v>
      </c>
      <c r="D24" s="102">
        <v>83</v>
      </c>
      <c r="E24" s="102">
        <v>40.6</v>
      </c>
      <c r="F24" s="212">
        <v>19</v>
      </c>
      <c r="G24" s="104" t="s">
        <v>167</v>
      </c>
      <c r="H24" s="104" t="s">
        <v>56</v>
      </c>
      <c r="I24" s="102">
        <v>82</v>
      </c>
      <c r="J24" s="102">
        <v>76.3</v>
      </c>
      <c r="K24" s="216">
        <v>19</v>
      </c>
    </row>
    <row r="25" spans="1:11" ht="19.7" customHeight="1" x14ac:dyDescent="0.25">
      <c r="B25" s="104" t="s">
        <v>161</v>
      </c>
      <c r="C25" s="104" t="s">
        <v>58</v>
      </c>
      <c r="D25" s="102">
        <v>83</v>
      </c>
      <c r="E25" s="102">
        <v>55.9</v>
      </c>
      <c r="F25" s="212">
        <v>20</v>
      </c>
      <c r="G25" s="104" t="s">
        <v>408</v>
      </c>
      <c r="H25" s="104" t="s">
        <v>407</v>
      </c>
      <c r="I25" s="102">
        <v>79</v>
      </c>
      <c r="J25" s="102">
        <v>78.5</v>
      </c>
      <c r="K25" s="216">
        <v>20</v>
      </c>
    </row>
    <row r="26" spans="1:11" ht="19.7" customHeight="1" x14ac:dyDescent="0.25">
      <c r="B26" s="104" t="s">
        <v>82</v>
      </c>
      <c r="C26" s="104" t="s">
        <v>56</v>
      </c>
      <c r="D26" s="102">
        <v>83</v>
      </c>
      <c r="E26" s="102">
        <v>59.6</v>
      </c>
      <c r="F26" s="212">
        <v>21</v>
      </c>
      <c r="G26" s="104" t="s">
        <v>290</v>
      </c>
      <c r="H26" s="104" t="s">
        <v>50</v>
      </c>
      <c r="I26" s="102">
        <v>77</v>
      </c>
      <c r="J26" s="102">
        <v>52.8</v>
      </c>
      <c r="K26" s="216">
        <v>21</v>
      </c>
    </row>
    <row r="27" spans="1:11" ht="19.7" customHeight="1" x14ac:dyDescent="0.25">
      <c r="B27" s="104" t="s">
        <v>171</v>
      </c>
      <c r="C27" s="104" t="s">
        <v>46</v>
      </c>
      <c r="D27" s="102">
        <v>83</v>
      </c>
      <c r="E27" s="102">
        <v>82.5</v>
      </c>
      <c r="F27" s="212">
        <v>22</v>
      </c>
      <c r="G27" s="104" t="s">
        <v>169</v>
      </c>
      <c r="H27" s="104" t="s">
        <v>51</v>
      </c>
      <c r="I27" s="102">
        <v>76</v>
      </c>
      <c r="J27" s="102">
        <v>69</v>
      </c>
      <c r="K27" s="216">
        <v>22</v>
      </c>
    </row>
    <row r="28" spans="1:11" ht="19.7" customHeight="1" x14ac:dyDescent="0.25">
      <c r="B28" s="104" t="s">
        <v>393</v>
      </c>
      <c r="C28" s="104" t="s">
        <v>60</v>
      </c>
      <c r="D28" s="102">
        <v>83</v>
      </c>
      <c r="E28" s="102">
        <v>98.9</v>
      </c>
      <c r="F28" s="212">
        <v>23</v>
      </c>
      <c r="G28" s="104" t="s">
        <v>166</v>
      </c>
      <c r="H28" s="104" t="s">
        <v>165</v>
      </c>
      <c r="I28" s="102">
        <v>74</v>
      </c>
      <c r="J28" s="102">
        <v>38.6</v>
      </c>
      <c r="K28" s="216">
        <v>23</v>
      </c>
    </row>
    <row r="29" spans="1:11" ht="19.7" customHeight="1" x14ac:dyDescent="0.25">
      <c r="B29" s="104" t="s">
        <v>83</v>
      </c>
      <c r="C29" s="104" t="s">
        <v>273</v>
      </c>
      <c r="D29" s="102">
        <v>79</v>
      </c>
      <c r="E29" s="102">
        <v>40.1</v>
      </c>
      <c r="F29" s="212">
        <v>24</v>
      </c>
      <c r="G29" s="104" t="s">
        <v>172</v>
      </c>
      <c r="H29" s="104" t="s">
        <v>46</v>
      </c>
      <c r="I29" s="102">
        <v>74</v>
      </c>
      <c r="J29" s="102">
        <v>105.6</v>
      </c>
      <c r="K29" s="216">
        <v>24</v>
      </c>
    </row>
    <row r="30" spans="1:11" ht="19.7" customHeight="1" x14ac:dyDescent="0.25">
      <c r="B30" s="104" t="s">
        <v>179</v>
      </c>
      <c r="C30" s="104" t="s">
        <v>63</v>
      </c>
      <c r="D30" s="102">
        <v>79</v>
      </c>
      <c r="E30" s="102">
        <v>167.2</v>
      </c>
      <c r="F30" s="212">
        <v>25</v>
      </c>
      <c r="G30" s="104" t="s">
        <v>162</v>
      </c>
      <c r="H30" s="104" t="s">
        <v>58</v>
      </c>
      <c r="I30" s="102">
        <v>54</v>
      </c>
      <c r="J30" s="102">
        <v>47.5</v>
      </c>
      <c r="K30" s="216">
        <v>25</v>
      </c>
    </row>
    <row r="31" spans="1:11" ht="19.7" customHeight="1" x14ac:dyDescent="0.25">
      <c r="B31" s="104" t="s">
        <v>175</v>
      </c>
      <c r="C31" s="104" t="s">
        <v>45</v>
      </c>
      <c r="D31" s="102">
        <v>55</v>
      </c>
      <c r="E31" s="102">
        <v>84.3</v>
      </c>
      <c r="F31" s="217">
        <v>26</v>
      </c>
      <c r="G31" s="99"/>
      <c r="H31" s="99"/>
      <c r="I31" s="122"/>
      <c r="J31" s="122"/>
      <c r="K31" s="218"/>
    </row>
    <row r="32" spans="1:11" ht="19.7" customHeight="1" x14ac:dyDescent="0.25">
      <c r="A32" s="122"/>
      <c r="B32" s="99"/>
      <c r="C32" s="99"/>
      <c r="D32" s="214"/>
      <c r="E32" s="214"/>
      <c r="F32" s="215"/>
      <c r="G32" s="99" t="s">
        <v>239</v>
      </c>
      <c r="H32" s="99"/>
      <c r="I32" s="122"/>
      <c r="J32" s="122"/>
      <c r="K32" s="122"/>
    </row>
    <row r="33" spans="1:11" ht="19.7" customHeight="1" x14ac:dyDescent="0.25">
      <c r="A33" s="122"/>
      <c r="B33" s="99"/>
      <c r="C33" s="99"/>
      <c r="D33" s="214"/>
      <c r="E33" s="214"/>
      <c r="F33" s="215"/>
      <c r="G33" s="99"/>
      <c r="H33" s="99"/>
      <c r="I33" s="122"/>
      <c r="J33" s="122"/>
      <c r="K33" s="122"/>
    </row>
    <row r="34" spans="1:11" ht="19.7" customHeight="1" x14ac:dyDescent="0.25">
      <c r="A34" s="122"/>
      <c r="B34" s="99" t="s">
        <v>239</v>
      </c>
      <c r="C34" s="99"/>
      <c r="D34" s="214"/>
      <c r="E34" s="214"/>
      <c r="F34" s="215"/>
      <c r="G34" s="99" t="s">
        <v>399</v>
      </c>
      <c r="H34" s="99"/>
      <c r="I34" s="122"/>
      <c r="J34" s="122"/>
      <c r="K34" s="122"/>
    </row>
    <row r="35" spans="1:11" ht="19.7" customHeight="1" x14ac:dyDescent="0.25">
      <c r="A35" s="122"/>
      <c r="B35" s="99"/>
      <c r="C35" s="99"/>
      <c r="D35" s="122"/>
      <c r="E35" s="122"/>
      <c r="F35" s="122"/>
      <c r="G35" s="99"/>
      <c r="H35" s="99"/>
      <c r="I35" s="122"/>
      <c r="J35" s="122"/>
      <c r="K35" s="122"/>
    </row>
    <row r="36" spans="1:11" ht="19.7" customHeight="1" x14ac:dyDescent="0.25">
      <c r="A36" s="122"/>
      <c r="B36" s="99" t="s">
        <v>399</v>
      </c>
      <c r="C36" s="99"/>
      <c r="D36" s="122"/>
      <c r="E36" s="122"/>
      <c r="F36" s="122"/>
      <c r="G36" s="99"/>
      <c r="H36" s="99"/>
      <c r="I36" s="122"/>
      <c r="J36" s="122"/>
      <c r="K36" s="122"/>
    </row>
    <row r="37" spans="1:11" ht="19.7" customHeight="1" x14ac:dyDescent="0.25">
      <c r="A37" s="122"/>
      <c r="B37" s="99"/>
      <c r="C37" s="99"/>
      <c r="D37" s="122"/>
      <c r="E37" s="122"/>
      <c r="F37" s="122"/>
      <c r="G37" s="99"/>
      <c r="H37" s="99"/>
      <c r="I37" s="122"/>
      <c r="J37" s="122"/>
      <c r="K37" s="122"/>
    </row>
    <row r="38" spans="1:11" ht="19.7" customHeight="1" x14ac:dyDescent="0.25">
      <c r="A38" s="122"/>
      <c r="B38" s="99"/>
      <c r="C38" s="99"/>
      <c r="D38" s="122"/>
      <c r="E38" s="122"/>
      <c r="F38" s="122"/>
      <c r="G38" s="99"/>
      <c r="H38" s="99"/>
      <c r="I38" s="122"/>
      <c r="J38" s="122"/>
      <c r="K38" s="122"/>
    </row>
    <row r="39" spans="1:11" ht="19.7" customHeight="1" x14ac:dyDescent="0.25">
      <c r="A39" s="122"/>
      <c r="B39" s="99"/>
      <c r="C39" s="99"/>
      <c r="D39" s="122"/>
      <c r="E39" s="122"/>
      <c r="F39" s="122"/>
      <c r="G39" s="99"/>
      <c r="H39" s="99"/>
      <c r="I39" s="122"/>
      <c r="J39" s="122"/>
      <c r="K39" s="122"/>
    </row>
    <row r="40" spans="1:11" ht="19.7" customHeight="1" x14ac:dyDescent="0.25">
      <c r="A40" s="122"/>
      <c r="B40" s="99"/>
      <c r="C40" s="99"/>
      <c r="D40" s="122"/>
      <c r="E40" s="122"/>
      <c r="F40" s="122"/>
      <c r="G40" s="99"/>
      <c r="H40" s="99"/>
      <c r="I40" s="122"/>
      <c r="J40" s="122"/>
      <c r="K40" s="122"/>
    </row>
  </sheetData>
  <autoFilter ref="G5:K5">
    <sortState ref="G6:K32">
      <sortCondition ref="K5"/>
    </sortState>
  </autoFilter>
  <mergeCells count="7">
    <mergeCell ref="B3:E3"/>
    <mergeCell ref="G3:K3"/>
    <mergeCell ref="A2:B2"/>
    <mergeCell ref="D2:E2"/>
    <mergeCell ref="A1:F1"/>
    <mergeCell ref="G1:K1"/>
    <mergeCell ref="H2:K2"/>
  </mergeCells>
  <pageMargins left="0.23622047244094491" right="0.23622047244094491" top="0.19685039370078741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8"/>
  <sheetViews>
    <sheetView view="pageLayout" topLeftCell="C1" workbookViewId="0">
      <selection sqref="A1:J8"/>
    </sheetView>
  </sheetViews>
  <sheetFormatPr defaultRowHeight="15" x14ac:dyDescent="0.25"/>
  <cols>
    <col min="1" max="1" width="9.140625" customWidth="1"/>
    <col min="2" max="2" width="35.28515625" customWidth="1"/>
    <col min="3" max="3" width="26" customWidth="1"/>
    <col min="4" max="4" width="13" customWidth="1"/>
    <col min="5" max="5" width="15.140625" customWidth="1"/>
    <col min="6" max="6" width="3.7109375" customWidth="1"/>
    <col min="7" max="7" width="42.7109375" customWidth="1"/>
    <col min="8" max="8" width="28.28515625" customWidth="1"/>
    <col min="9" max="9" width="12.85546875" style="208" customWidth="1"/>
    <col min="10" max="10" width="9.140625" style="208"/>
  </cols>
  <sheetData>
    <row r="1" spans="1:14" ht="36.75" customHeight="1" x14ac:dyDescent="0.25">
      <c r="A1" s="303" t="s">
        <v>35</v>
      </c>
      <c r="B1" s="303"/>
      <c r="C1" s="303"/>
      <c r="D1" s="303"/>
      <c r="E1" s="303"/>
      <c r="F1" s="303" t="s">
        <v>35</v>
      </c>
      <c r="G1" s="303"/>
      <c r="H1" s="303"/>
      <c r="I1" s="303"/>
      <c r="J1" s="179"/>
      <c r="K1" s="2"/>
      <c r="L1" s="2"/>
      <c r="M1" s="2"/>
      <c r="N1" s="2"/>
    </row>
    <row r="2" spans="1:14" ht="15.75" customHeight="1" x14ac:dyDescent="0.25">
      <c r="A2" s="322" t="s">
        <v>36</v>
      </c>
      <c r="B2" s="322"/>
      <c r="C2" s="100"/>
      <c r="D2" s="323" t="s">
        <v>37</v>
      </c>
      <c r="E2" s="323"/>
      <c r="F2" s="322" t="s">
        <v>36</v>
      </c>
      <c r="G2" s="322"/>
      <c r="H2" s="331" t="s">
        <v>37</v>
      </c>
      <c r="I2" s="331"/>
      <c r="J2" s="259"/>
      <c r="L2" s="48"/>
    </row>
    <row r="3" spans="1:14" ht="15.75" x14ac:dyDescent="0.25">
      <c r="B3" s="325" t="s">
        <v>54</v>
      </c>
      <c r="C3" s="325"/>
      <c r="G3" s="325" t="s">
        <v>54</v>
      </c>
      <c r="H3" s="325"/>
    </row>
    <row r="4" spans="1:14" ht="15.75" x14ac:dyDescent="0.25">
      <c r="B4" s="101" t="s">
        <v>55</v>
      </c>
      <c r="G4" s="101" t="s">
        <v>69</v>
      </c>
    </row>
    <row r="5" spans="1:14" x14ac:dyDescent="0.25">
      <c r="B5" s="102" t="s">
        <v>65</v>
      </c>
      <c r="C5" s="102" t="s">
        <v>0</v>
      </c>
      <c r="D5" s="102" t="s">
        <v>2</v>
      </c>
      <c r="E5" s="102" t="s">
        <v>64</v>
      </c>
      <c r="G5" s="102" t="s">
        <v>65</v>
      </c>
      <c r="H5" s="102" t="s">
        <v>0</v>
      </c>
      <c r="I5" s="102" t="s">
        <v>2</v>
      </c>
      <c r="J5" s="102" t="s">
        <v>64</v>
      </c>
    </row>
    <row r="6" spans="1:14" ht="15.75" x14ac:dyDescent="0.25">
      <c r="B6" s="103" t="s">
        <v>252</v>
      </c>
      <c r="C6" s="104" t="s">
        <v>61</v>
      </c>
      <c r="D6" s="102">
        <v>44</v>
      </c>
      <c r="E6" s="212">
        <v>1</v>
      </c>
      <c r="G6" s="103" t="s">
        <v>469</v>
      </c>
      <c r="H6" s="104" t="s">
        <v>62</v>
      </c>
      <c r="I6" s="102">
        <v>44</v>
      </c>
      <c r="J6" s="102">
        <v>1</v>
      </c>
    </row>
    <row r="7" spans="1:14" ht="15.75" x14ac:dyDescent="0.25">
      <c r="B7" s="103" t="s">
        <v>256</v>
      </c>
      <c r="C7" s="104" t="s">
        <v>58</v>
      </c>
      <c r="D7" s="102">
        <v>43</v>
      </c>
      <c r="E7" s="212">
        <v>2</v>
      </c>
      <c r="G7" s="103" t="s">
        <v>285</v>
      </c>
      <c r="H7" s="104" t="s">
        <v>59</v>
      </c>
      <c r="I7" s="102">
        <v>41</v>
      </c>
      <c r="J7" s="102">
        <v>2</v>
      </c>
    </row>
    <row r="8" spans="1:14" ht="15.75" x14ac:dyDescent="0.25">
      <c r="B8" s="103" t="s">
        <v>477</v>
      </c>
      <c r="C8" s="104" t="s">
        <v>60</v>
      </c>
      <c r="D8" s="102">
        <v>41</v>
      </c>
      <c r="E8" s="212">
        <v>3</v>
      </c>
      <c r="G8" s="103" t="s">
        <v>267</v>
      </c>
      <c r="H8" s="104" t="s">
        <v>52</v>
      </c>
      <c r="I8" s="102">
        <v>40</v>
      </c>
      <c r="J8" s="102">
        <v>3</v>
      </c>
    </row>
    <row r="9" spans="1:14" ht="15.75" x14ac:dyDescent="0.25">
      <c r="B9" s="103" t="s">
        <v>284</v>
      </c>
      <c r="C9" s="104" t="s">
        <v>59</v>
      </c>
      <c r="D9" s="102">
        <v>41</v>
      </c>
      <c r="E9" s="212">
        <v>4</v>
      </c>
      <c r="G9" s="103" t="s">
        <v>253</v>
      </c>
      <c r="H9" s="104" t="s">
        <v>61</v>
      </c>
      <c r="I9" s="102">
        <v>40</v>
      </c>
      <c r="J9" s="102">
        <v>4</v>
      </c>
    </row>
    <row r="10" spans="1:14" ht="15.75" x14ac:dyDescent="0.25">
      <c r="B10" s="103" t="s">
        <v>461</v>
      </c>
      <c r="C10" s="104" t="s">
        <v>62</v>
      </c>
      <c r="D10" s="102">
        <v>40</v>
      </c>
      <c r="E10" s="212">
        <v>5</v>
      </c>
      <c r="G10" s="103" t="s">
        <v>262</v>
      </c>
      <c r="H10" s="104" t="s">
        <v>132</v>
      </c>
      <c r="I10" s="102">
        <v>31</v>
      </c>
      <c r="J10" s="102">
        <v>5</v>
      </c>
    </row>
    <row r="11" spans="1:14" ht="15.75" x14ac:dyDescent="0.25">
      <c r="B11" s="103" t="s">
        <v>463</v>
      </c>
      <c r="C11" s="104" t="s">
        <v>49</v>
      </c>
      <c r="D11" s="102">
        <v>35</v>
      </c>
      <c r="E11" s="212">
        <v>6</v>
      </c>
      <c r="G11" s="103" t="s">
        <v>250</v>
      </c>
      <c r="H11" s="104" t="s">
        <v>39</v>
      </c>
      <c r="I11" s="102">
        <v>26</v>
      </c>
      <c r="J11" s="102">
        <v>6</v>
      </c>
    </row>
    <row r="12" spans="1:14" ht="15.75" x14ac:dyDescent="0.25">
      <c r="B12" s="103" t="s">
        <v>464</v>
      </c>
      <c r="C12" s="104" t="s">
        <v>57</v>
      </c>
      <c r="D12" s="102">
        <v>34</v>
      </c>
      <c r="E12" s="212">
        <v>7</v>
      </c>
      <c r="G12" s="103" t="s">
        <v>275</v>
      </c>
      <c r="H12" s="104" t="s">
        <v>273</v>
      </c>
      <c r="I12" s="102">
        <v>13</v>
      </c>
      <c r="J12" s="102">
        <v>7</v>
      </c>
    </row>
    <row r="13" spans="1:14" ht="15.75" x14ac:dyDescent="0.25">
      <c r="B13" s="103" t="s">
        <v>183</v>
      </c>
      <c r="C13" s="104" t="s">
        <v>39</v>
      </c>
      <c r="D13" s="102">
        <v>32</v>
      </c>
      <c r="E13" s="212">
        <v>8</v>
      </c>
      <c r="G13" s="103" t="s">
        <v>257</v>
      </c>
      <c r="H13" s="104" t="s">
        <v>58</v>
      </c>
      <c r="I13" s="102">
        <v>13</v>
      </c>
      <c r="J13" s="102">
        <v>8</v>
      </c>
    </row>
    <row r="14" spans="1:14" ht="17.25" customHeight="1" x14ac:dyDescent="0.25">
      <c r="B14" s="103" t="s">
        <v>460</v>
      </c>
      <c r="C14" s="104" t="s">
        <v>40</v>
      </c>
      <c r="D14" s="102">
        <v>31</v>
      </c>
      <c r="E14" s="212">
        <v>9</v>
      </c>
      <c r="G14" s="103" t="s">
        <v>287</v>
      </c>
      <c r="H14" s="104" t="s">
        <v>50</v>
      </c>
      <c r="I14" s="102">
        <v>12</v>
      </c>
      <c r="J14" s="102">
        <v>9</v>
      </c>
    </row>
    <row r="15" spans="1:14" ht="15.75" x14ac:dyDescent="0.25">
      <c r="B15" s="103" t="s">
        <v>468</v>
      </c>
      <c r="C15" s="104" t="s">
        <v>42</v>
      </c>
      <c r="D15" s="102">
        <v>31</v>
      </c>
      <c r="E15" s="212">
        <v>10</v>
      </c>
      <c r="G15" s="103" t="s">
        <v>467</v>
      </c>
      <c r="H15" s="104" t="s">
        <v>43</v>
      </c>
      <c r="I15" s="102">
        <v>11</v>
      </c>
      <c r="J15" s="102">
        <v>11</v>
      </c>
    </row>
    <row r="16" spans="1:14" ht="15.75" x14ac:dyDescent="0.25">
      <c r="B16" s="103" t="s">
        <v>159</v>
      </c>
      <c r="C16" s="104" t="s">
        <v>44</v>
      </c>
      <c r="D16" s="102">
        <v>31</v>
      </c>
      <c r="E16" s="212">
        <v>11</v>
      </c>
      <c r="G16" s="103" t="s">
        <v>283</v>
      </c>
      <c r="H16" s="104" t="s">
        <v>63</v>
      </c>
      <c r="I16" s="102">
        <v>11</v>
      </c>
      <c r="J16" s="102">
        <v>10</v>
      </c>
    </row>
    <row r="17" spans="2:10" ht="15.75" x14ac:dyDescent="0.25">
      <c r="B17" s="103" t="s">
        <v>265</v>
      </c>
      <c r="C17" s="104" t="s">
        <v>46</v>
      </c>
      <c r="D17" s="102">
        <v>27</v>
      </c>
      <c r="E17" s="212">
        <v>12</v>
      </c>
      <c r="G17" s="103" t="s">
        <v>249</v>
      </c>
      <c r="H17" s="104" t="s">
        <v>49</v>
      </c>
      <c r="I17" s="102">
        <v>11</v>
      </c>
      <c r="J17" s="102">
        <v>13</v>
      </c>
    </row>
    <row r="18" spans="2:10" ht="15.75" x14ac:dyDescent="0.25">
      <c r="B18" s="103" t="s">
        <v>176</v>
      </c>
      <c r="C18" s="104" t="s">
        <v>277</v>
      </c>
      <c r="D18" s="102">
        <v>25</v>
      </c>
      <c r="E18" s="212">
        <v>13</v>
      </c>
      <c r="G18" s="103" t="s">
        <v>264</v>
      </c>
      <c r="H18" s="104" t="s">
        <v>51</v>
      </c>
      <c r="I18" s="102">
        <v>11</v>
      </c>
      <c r="J18" s="102">
        <v>12</v>
      </c>
    </row>
    <row r="19" spans="2:10" ht="15.75" x14ac:dyDescent="0.25">
      <c r="B19" s="103" t="s">
        <v>255</v>
      </c>
      <c r="C19" s="104" t="s">
        <v>47</v>
      </c>
      <c r="D19" s="102">
        <v>25</v>
      </c>
      <c r="E19" s="212">
        <v>14</v>
      </c>
      <c r="G19" s="103" t="s">
        <v>466</v>
      </c>
      <c r="H19" s="104" t="s">
        <v>60</v>
      </c>
      <c r="I19" s="102">
        <v>9</v>
      </c>
      <c r="J19" s="102">
        <v>14</v>
      </c>
    </row>
    <row r="20" spans="2:10" ht="15.75" x14ac:dyDescent="0.25">
      <c r="B20" s="103" t="s">
        <v>168</v>
      </c>
      <c r="C20" s="104" t="s">
        <v>261</v>
      </c>
      <c r="D20" s="102">
        <v>22</v>
      </c>
      <c r="E20" s="212">
        <v>15</v>
      </c>
      <c r="G20" s="103" t="s">
        <v>151</v>
      </c>
      <c r="H20" s="104" t="s">
        <v>40</v>
      </c>
      <c r="I20" s="102">
        <v>8</v>
      </c>
      <c r="J20" s="102">
        <v>15</v>
      </c>
    </row>
    <row r="21" spans="2:10" ht="15.75" x14ac:dyDescent="0.25">
      <c r="B21" s="103" t="s">
        <v>175</v>
      </c>
      <c r="C21" s="104" t="s">
        <v>45</v>
      </c>
      <c r="D21" s="102">
        <v>22</v>
      </c>
      <c r="E21" s="212">
        <v>16</v>
      </c>
      <c r="G21" s="103" t="s">
        <v>281</v>
      </c>
      <c r="H21" s="104" t="s">
        <v>42</v>
      </c>
      <c r="I21" s="102">
        <v>7</v>
      </c>
      <c r="J21" s="102">
        <v>16</v>
      </c>
    </row>
    <row r="22" spans="2:10" ht="15.75" x14ac:dyDescent="0.25">
      <c r="B22" s="103" t="s">
        <v>259</v>
      </c>
      <c r="C22" s="104" t="s">
        <v>56</v>
      </c>
      <c r="D22" s="102">
        <v>21</v>
      </c>
      <c r="E22" s="212">
        <v>17</v>
      </c>
      <c r="G22" s="103" t="s">
        <v>279</v>
      </c>
      <c r="H22" s="104" t="s">
        <v>278</v>
      </c>
      <c r="I22" s="102">
        <v>5</v>
      </c>
      <c r="J22" s="102">
        <v>17</v>
      </c>
    </row>
    <row r="23" spans="2:10" ht="18" customHeight="1" x14ac:dyDescent="0.25">
      <c r="B23" s="103" t="s">
        <v>282</v>
      </c>
      <c r="C23" s="104" t="s">
        <v>63</v>
      </c>
      <c r="D23" s="102">
        <v>20</v>
      </c>
      <c r="E23" s="212">
        <v>18</v>
      </c>
      <c r="G23" s="103" t="s">
        <v>248</v>
      </c>
      <c r="H23" s="104" t="s">
        <v>57</v>
      </c>
      <c r="I23" s="102">
        <v>5</v>
      </c>
      <c r="J23" s="102">
        <v>18</v>
      </c>
    </row>
    <row r="24" spans="2:10" ht="15.75" x14ac:dyDescent="0.25">
      <c r="B24" s="103" t="s">
        <v>465</v>
      </c>
      <c r="C24" s="104" t="s">
        <v>84</v>
      </c>
      <c r="D24" s="102">
        <v>20</v>
      </c>
      <c r="E24" s="212">
        <v>19</v>
      </c>
      <c r="G24" s="103" t="s">
        <v>266</v>
      </c>
      <c r="H24" s="104" t="s">
        <v>46</v>
      </c>
      <c r="I24" s="102">
        <v>4</v>
      </c>
      <c r="J24" s="102">
        <v>19</v>
      </c>
    </row>
    <row r="25" spans="2:10" ht="15.75" x14ac:dyDescent="0.25">
      <c r="B25" s="103" t="s">
        <v>258</v>
      </c>
      <c r="C25" s="104" t="s">
        <v>43</v>
      </c>
      <c r="D25" s="102">
        <v>19</v>
      </c>
      <c r="E25" s="212">
        <v>20</v>
      </c>
      <c r="G25" s="103" t="s">
        <v>254</v>
      </c>
      <c r="H25" s="104" t="s">
        <v>47</v>
      </c>
      <c r="I25" s="102">
        <v>4</v>
      </c>
      <c r="J25" s="102">
        <v>20</v>
      </c>
    </row>
    <row r="26" spans="2:10" ht="15.75" x14ac:dyDescent="0.25">
      <c r="B26" s="103" t="s">
        <v>272</v>
      </c>
      <c r="C26" s="104" t="s">
        <v>271</v>
      </c>
      <c r="D26" s="102">
        <v>18</v>
      </c>
      <c r="E26" s="212">
        <v>21</v>
      </c>
      <c r="G26" s="103" t="s">
        <v>294</v>
      </c>
      <c r="H26" s="104" t="s">
        <v>84</v>
      </c>
      <c r="I26" s="102">
        <v>3</v>
      </c>
      <c r="J26" s="102">
        <v>21</v>
      </c>
    </row>
    <row r="27" spans="2:10" ht="15.75" x14ac:dyDescent="0.25">
      <c r="B27" s="103" t="s">
        <v>81</v>
      </c>
      <c r="C27" s="104" t="s">
        <v>52</v>
      </c>
      <c r="D27" s="102">
        <v>18</v>
      </c>
      <c r="E27" s="212">
        <v>22</v>
      </c>
      <c r="G27" s="103" t="s">
        <v>260</v>
      </c>
      <c r="H27" s="104" t="s">
        <v>56</v>
      </c>
      <c r="I27" s="102">
        <v>2</v>
      </c>
      <c r="J27" s="102">
        <v>22</v>
      </c>
    </row>
    <row r="28" spans="2:10" ht="15.75" x14ac:dyDescent="0.25">
      <c r="B28" s="103" t="s">
        <v>268</v>
      </c>
      <c r="C28" s="104" t="s">
        <v>269</v>
      </c>
      <c r="D28" s="102">
        <v>18</v>
      </c>
      <c r="E28" s="212">
        <v>23</v>
      </c>
      <c r="G28" s="103" t="s">
        <v>189</v>
      </c>
      <c r="H28" s="104" t="s">
        <v>44</v>
      </c>
      <c r="I28" s="102">
        <v>1</v>
      </c>
      <c r="J28" s="102">
        <v>23</v>
      </c>
    </row>
    <row r="29" spans="2:10" ht="15.75" x14ac:dyDescent="0.25">
      <c r="B29" s="103" t="s">
        <v>462</v>
      </c>
      <c r="C29" s="104" t="s">
        <v>50</v>
      </c>
      <c r="D29" s="102">
        <v>17</v>
      </c>
      <c r="E29" s="212">
        <v>24</v>
      </c>
      <c r="G29" s="103" t="s">
        <v>173</v>
      </c>
      <c r="H29" s="104" t="s">
        <v>38</v>
      </c>
      <c r="I29" s="102">
        <v>0</v>
      </c>
      <c r="J29" s="102">
        <v>24</v>
      </c>
    </row>
    <row r="30" spans="2:10" ht="15.75" x14ac:dyDescent="0.25">
      <c r="B30" s="103" t="s">
        <v>209</v>
      </c>
      <c r="C30" s="104" t="s">
        <v>270</v>
      </c>
      <c r="D30" s="102">
        <v>15</v>
      </c>
      <c r="E30" s="212">
        <v>25</v>
      </c>
      <c r="G30" s="103" t="s">
        <v>166</v>
      </c>
      <c r="H30" s="104" t="s">
        <v>194</v>
      </c>
      <c r="I30" s="102">
        <v>0</v>
      </c>
      <c r="J30" s="102">
        <v>25</v>
      </c>
    </row>
    <row r="31" spans="2:10" ht="15.75" x14ac:dyDescent="0.25">
      <c r="B31" s="103" t="s">
        <v>164</v>
      </c>
      <c r="C31" s="104" t="s">
        <v>165</v>
      </c>
      <c r="D31" s="102">
        <v>13</v>
      </c>
      <c r="E31" s="217">
        <v>26</v>
      </c>
      <c r="F31" s="122"/>
      <c r="G31" s="122"/>
      <c r="H31" s="122"/>
      <c r="I31" s="214"/>
      <c r="J31" s="214"/>
    </row>
    <row r="32" spans="2:10" ht="15.75" x14ac:dyDescent="0.25">
      <c r="B32" s="103" t="s">
        <v>274</v>
      </c>
      <c r="C32" s="104" t="s">
        <v>273</v>
      </c>
      <c r="D32" s="102">
        <v>9</v>
      </c>
      <c r="E32" s="217">
        <v>27</v>
      </c>
      <c r="F32" s="122"/>
      <c r="G32" s="122"/>
      <c r="H32" s="99"/>
      <c r="I32" s="214"/>
      <c r="J32" s="214"/>
    </row>
    <row r="33" spans="2:10" ht="15.75" x14ac:dyDescent="0.25">
      <c r="B33" s="103" t="s">
        <v>263</v>
      </c>
      <c r="C33" s="104" t="s">
        <v>51</v>
      </c>
      <c r="D33" s="102">
        <v>7</v>
      </c>
      <c r="E33" s="217">
        <v>28</v>
      </c>
      <c r="F33" s="122"/>
      <c r="G33" t="s">
        <v>293</v>
      </c>
      <c r="H33" s="99"/>
      <c r="I33" s="214"/>
      <c r="J33" s="214"/>
    </row>
    <row r="35" spans="2:10" x14ac:dyDescent="0.25">
      <c r="G35" t="s">
        <v>399</v>
      </c>
    </row>
    <row r="36" spans="2:10" x14ac:dyDescent="0.25">
      <c r="B36" t="s">
        <v>293</v>
      </c>
    </row>
    <row r="38" spans="2:10" x14ac:dyDescent="0.25">
      <c r="B38" t="s">
        <v>399</v>
      </c>
    </row>
  </sheetData>
  <autoFilter ref="B5:E5">
    <sortState ref="B6:E33">
      <sortCondition ref="E5"/>
    </sortState>
  </autoFilter>
  <mergeCells count="8">
    <mergeCell ref="H2:I2"/>
    <mergeCell ref="D2:E2"/>
    <mergeCell ref="A1:E1"/>
    <mergeCell ref="A2:B2"/>
    <mergeCell ref="B3:C3"/>
    <mergeCell ref="F2:G2"/>
    <mergeCell ref="G3:H3"/>
    <mergeCell ref="F1:I1"/>
  </mergeCells>
  <pageMargins left="0.25" right="0.25" top="0.19791666666666666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7"/>
  <sheetViews>
    <sheetView view="pageLayout" topLeftCell="D1" workbookViewId="0">
      <selection sqref="A1:T8"/>
    </sheetView>
  </sheetViews>
  <sheetFormatPr defaultRowHeight="15" x14ac:dyDescent="0.25"/>
  <cols>
    <col min="1" max="1" width="2.5703125" customWidth="1"/>
    <col min="2" max="2" width="23.5703125" customWidth="1"/>
    <col min="3" max="3" width="26" customWidth="1"/>
    <col min="4" max="7" width="5.140625" customWidth="1"/>
    <col min="8" max="8" width="4.85546875" customWidth="1"/>
    <col min="9" max="9" width="10.7109375" customWidth="1"/>
    <col min="10" max="10" width="8.7109375" customWidth="1"/>
    <col min="11" max="11" width="2" customWidth="1"/>
    <col min="12" max="12" width="22.140625" customWidth="1"/>
    <col min="13" max="13" width="28.28515625" customWidth="1"/>
    <col min="14" max="14" width="6.140625" customWidth="1"/>
    <col min="15" max="15" width="5.42578125" customWidth="1"/>
    <col min="16" max="16" width="4.85546875" customWidth="1"/>
    <col min="17" max="17" width="5.85546875" customWidth="1"/>
    <col min="18" max="18" width="5.5703125" customWidth="1"/>
  </cols>
  <sheetData>
    <row r="1" spans="1:20" ht="42.75" customHeight="1" x14ac:dyDescent="0.25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 t="s">
        <v>35</v>
      </c>
      <c r="L1" s="303"/>
      <c r="M1" s="303"/>
      <c r="N1" s="303"/>
      <c r="O1" s="303"/>
      <c r="P1" s="303"/>
      <c r="Q1" s="303"/>
      <c r="R1" s="303"/>
      <c r="S1" s="303"/>
      <c r="T1" s="303"/>
    </row>
    <row r="2" spans="1:20" ht="15.75" customHeight="1" x14ac:dyDescent="0.25">
      <c r="A2" s="322" t="s">
        <v>36</v>
      </c>
      <c r="B2" s="322"/>
      <c r="C2" s="100"/>
      <c r="D2" s="100"/>
      <c r="E2" s="100"/>
      <c r="F2" s="100"/>
      <c r="G2" s="100"/>
      <c r="H2" s="100"/>
      <c r="I2" s="323" t="s">
        <v>37</v>
      </c>
      <c r="J2" s="323"/>
      <c r="K2" s="322" t="s">
        <v>36</v>
      </c>
      <c r="L2" s="322"/>
      <c r="O2" s="105"/>
      <c r="Q2" s="48"/>
      <c r="R2" s="335" t="s">
        <v>37</v>
      </c>
      <c r="S2" s="335"/>
      <c r="T2" s="335"/>
    </row>
    <row r="3" spans="1:20" ht="15.75" x14ac:dyDescent="0.25">
      <c r="B3" s="325" t="s">
        <v>67</v>
      </c>
      <c r="C3" s="325"/>
      <c r="D3" s="325"/>
      <c r="E3" s="325"/>
      <c r="F3" s="325"/>
      <c r="G3" s="325"/>
      <c r="H3" s="325"/>
      <c r="I3" s="325"/>
      <c r="J3" s="325"/>
      <c r="L3" s="325" t="s">
        <v>67</v>
      </c>
      <c r="M3" s="325"/>
      <c r="N3" s="325"/>
      <c r="O3" s="325"/>
      <c r="P3" s="325"/>
      <c r="Q3" s="325"/>
      <c r="R3" s="325"/>
      <c r="S3" s="325"/>
      <c r="T3" s="325"/>
    </row>
    <row r="4" spans="1:20" ht="15.75" x14ac:dyDescent="0.25">
      <c r="B4" s="101" t="s">
        <v>55</v>
      </c>
      <c r="L4" s="101" t="s">
        <v>69</v>
      </c>
    </row>
    <row r="5" spans="1:20" x14ac:dyDescent="0.25">
      <c r="B5" s="102" t="s">
        <v>65</v>
      </c>
      <c r="C5" s="102" t="s">
        <v>0</v>
      </c>
      <c r="D5" s="102">
        <v>1</v>
      </c>
      <c r="E5" s="102">
        <v>2</v>
      </c>
      <c r="F5" s="102">
        <v>3</v>
      </c>
      <c r="G5" s="102">
        <v>4</v>
      </c>
      <c r="H5" s="102">
        <v>5</v>
      </c>
      <c r="I5" s="102" t="s">
        <v>319</v>
      </c>
      <c r="J5" s="102" t="s">
        <v>64</v>
      </c>
      <c r="K5" s="102"/>
      <c r="L5" s="102" t="s">
        <v>65</v>
      </c>
      <c r="M5" s="102" t="s">
        <v>0</v>
      </c>
      <c r="N5" s="102">
        <v>1</v>
      </c>
      <c r="O5" s="102">
        <v>2</v>
      </c>
      <c r="P5" s="102">
        <v>3</v>
      </c>
      <c r="Q5" s="102">
        <v>4</v>
      </c>
      <c r="R5" s="102">
        <v>5</v>
      </c>
      <c r="S5" s="102" t="s">
        <v>319</v>
      </c>
      <c r="T5" s="102" t="s">
        <v>64</v>
      </c>
    </row>
    <row r="6" spans="1:20" ht="15.75" x14ac:dyDescent="0.25">
      <c r="B6" s="103" t="s">
        <v>176</v>
      </c>
      <c r="C6" s="104" t="s">
        <v>48</v>
      </c>
      <c r="D6" s="261">
        <v>10</v>
      </c>
      <c r="E6" s="261">
        <v>10</v>
      </c>
      <c r="F6" s="261">
        <v>10</v>
      </c>
      <c r="G6" s="261">
        <v>9</v>
      </c>
      <c r="H6" s="261">
        <v>7</v>
      </c>
      <c r="I6" s="262">
        <f t="shared" ref="I6:I31" si="0">D6+E6+F6+G6+H6</f>
        <v>46</v>
      </c>
      <c r="J6" s="216">
        <v>1</v>
      </c>
      <c r="K6" s="103"/>
      <c r="L6" s="103" t="s">
        <v>318</v>
      </c>
      <c r="M6" s="104" t="s">
        <v>59</v>
      </c>
      <c r="N6" s="261">
        <v>10</v>
      </c>
      <c r="O6" s="261">
        <v>9</v>
      </c>
      <c r="P6" s="261">
        <v>9</v>
      </c>
      <c r="Q6" s="261">
        <v>9</v>
      </c>
      <c r="R6" s="261">
        <v>9</v>
      </c>
      <c r="S6" s="262">
        <f t="shared" ref="S6:S30" si="1">N6+O6+P6+Q6+R6</f>
        <v>46</v>
      </c>
      <c r="T6" s="212">
        <v>1</v>
      </c>
    </row>
    <row r="7" spans="1:20" ht="15.75" x14ac:dyDescent="0.25">
      <c r="B7" s="103" t="s">
        <v>168</v>
      </c>
      <c r="C7" s="104" t="s">
        <v>66</v>
      </c>
      <c r="D7" s="261">
        <v>10</v>
      </c>
      <c r="E7" s="261">
        <v>9</v>
      </c>
      <c r="F7" s="261">
        <v>9</v>
      </c>
      <c r="G7" s="261">
        <v>7</v>
      </c>
      <c r="H7" s="261">
        <v>7</v>
      </c>
      <c r="I7" s="262">
        <f t="shared" si="0"/>
        <v>42</v>
      </c>
      <c r="J7" s="216">
        <v>2</v>
      </c>
      <c r="K7" s="103"/>
      <c r="L7" s="103" t="s">
        <v>479</v>
      </c>
      <c r="M7" s="104" t="s">
        <v>44</v>
      </c>
      <c r="N7" s="261">
        <v>10</v>
      </c>
      <c r="O7" s="261">
        <v>8</v>
      </c>
      <c r="P7" s="261">
        <v>8</v>
      </c>
      <c r="Q7" s="261">
        <v>7</v>
      </c>
      <c r="R7" s="261">
        <v>6</v>
      </c>
      <c r="S7" s="262">
        <f t="shared" si="1"/>
        <v>39</v>
      </c>
      <c r="T7" s="212">
        <v>2</v>
      </c>
    </row>
    <row r="8" spans="1:20" ht="15.75" x14ac:dyDescent="0.25">
      <c r="B8" s="296" t="s">
        <v>572</v>
      </c>
      <c r="C8" s="297" t="s">
        <v>219</v>
      </c>
      <c r="D8" s="261">
        <v>10</v>
      </c>
      <c r="E8" s="261">
        <v>9</v>
      </c>
      <c r="F8" s="261">
        <v>9</v>
      </c>
      <c r="G8" s="261">
        <v>7</v>
      </c>
      <c r="H8" s="261">
        <v>6</v>
      </c>
      <c r="I8" s="262">
        <f t="shared" si="0"/>
        <v>41</v>
      </c>
      <c r="J8" s="216">
        <v>3</v>
      </c>
      <c r="K8" s="103"/>
      <c r="L8" s="103" t="s">
        <v>306</v>
      </c>
      <c r="M8" s="104" t="s">
        <v>43</v>
      </c>
      <c r="N8" s="261">
        <v>10</v>
      </c>
      <c r="O8" s="261">
        <v>8</v>
      </c>
      <c r="P8" s="261">
        <v>8</v>
      </c>
      <c r="Q8" s="261">
        <v>7</v>
      </c>
      <c r="R8" s="261">
        <v>6</v>
      </c>
      <c r="S8" s="262">
        <f t="shared" si="1"/>
        <v>39</v>
      </c>
      <c r="T8" s="212">
        <v>3</v>
      </c>
    </row>
    <row r="9" spans="1:20" ht="15.75" x14ac:dyDescent="0.25">
      <c r="B9" s="122" t="s">
        <v>174</v>
      </c>
      <c r="C9" s="99" t="s">
        <v>38</v>
      </c>
      <c r="D9" s="261">
        <v>10</v>
      </c>
      <c r="E9" s="261">
        <v>9</v>
      </c>
      <c r="F9" s="261">
        <v>7</v>
      </c>
      <c r="G9" s="261">
        <v>7</v>
      </c>
      <c r="H9" s="261">
        <v>7</v>
      </c>
      <c r="I9" s="262">
        <f t="shared" si="0"/>
        <v>40</v>
      </c>
      <c r="J9" s="216">
        <v>4</v>
      </c>
      <c r="K9" s="103"/>
      <c r="L9" s="103" t="s">
        <v>151</v>
      </c>
      <c r="M9" s="104" t="s">
        <v>40</v>
      </c>
      <c r="N9" s="261">
        <v>9</v>
      </c>
      <c r="O9" s="261">
        <v>9</v>
      </c>
      <c r="P9" s="261">
        <v>8</v>
      </c>
      <c r="Q9" s="261">
        <v>7</v>
      </c>
      <c r="R9" s="261">
        <v>6</v>
      </c>
      <c r="S9" s="262">
        <f t="shared" si="1"/>
        <v>39</v>
      </c>
      <c r="T9" s="212">
        <v>4</v>
      </c>
    </row>
    <row r="10" spans="1:20" ht="15.75" x14ac:dyDescent="0.25">
      <c r="B10" s="103" t="s">
        <v>317</v>
      </c>
      <c r="C10" s="104" t="s">
        <v>59</v>
      </c>
      <c r="D10" s="261">
        <v>9</v>
      </c>
      <c r="E10" s="261">
        <v>9</v>
      </c>
      <c r="F10" s="261">
        <v>9</v>
      </c>
      <c r="G10" s="261">
        <v>8</v>
      </c>
      <c r="H10" s="261">
        <v>5</v>
      </c>
      <c r="I10" s="262">
        <f t="shared" si="0"/>
        <v>40</v>
      </c>
      <c r="J10" s="216">
        <v>5</v>
      </c>
      <c r="K10" s="103"/>
      <c r="L10" s="103" t="s">
        <v>279</v>
      </c>
      <c r="M10" s="104" t="s">
        <v>48</v>
      </c>
      <c r="N10" s="261">
        <v>9</v>
      </c>
      <c r="O10" s="261">
        <v>9</v>
      </c>
      <c r="P10" s="261">
        <v>8</v>
      </c>
      <c r="Q10" s="261">
        <v>7</v>
      </c>
      <c r="R10" s="261">
        <v>6</v>
      </c>
      <c r="S10" s="262">
        <f t="shared" si="1"/>
        <v>39</v>
      </c>
      <c r="T10" s="212">
        <v>5</v>
      </c>
    </row>
    <row r="11" spans="1:20" ht="15.75" x14ac:dyDescent="0.25">
      <c r="B11" s="103" t="s">
        <v>301</v>
      </c>
      <c r="C11" s="104" t="s">
        <v>39</v>
      </c>
      <c r="D11" s="261">
        <v>9</v>
      </c>
      <c r="E11" s="261">
        <v>8</v>
      </c>
      <c r="F11" s="261">
        <v>8</v>
      </c>
      <c r="G11" s="261">
        <v>8</v>
      </c>
      <c r="H11" s="261">
        <v>6</v>
      </c>
      <c r="I11" s="262">
        <f t="shared" si="0"/>
        <v>39</v>
      </c>
      <c r="J11" s="216">
        <v>6</v>
      </c>
      <c r="K11" s="103"/>
      <c r="L11" s="103" t="s">
        <v>180</v>
      </c>
      <c r="M11" s="104" t="s">
        <v>42</v>
      </c>
      <c r="N11" s="261">
        <v>9</v>
      </c>
      <c r="O11" s="261">
        <v>9</v>
      </c>
      <c r="P11" s="261">
        <v>7</v>
      </c>
      <c r="Q11" s="261">
        <v>7</v>
      </c>
      <c r="R11" s="261">
        <v>7</v>
      </c>
      <c r="S11" s="262">
        <f t="shared" si="1"/>
        <v>39</v>
      </c>
      <c r="T11" s="212">
        <v>6</v>
      </c>
    </row>
    <row r="12" spans="1:20" ht="15.75" x14ac:dyDescent="0.25">
      <c r="B12" s="103" t="s">
        <v>159</v>
      </c>
      <c r="C12" s="104" t="s">
        <v>44</v>
      </c>
      <c r="D12" s="261">
        <v>9</v>
      </c>
      <c r="E12" s="261">
        <v>9</v>
      </c>
      <c r="F12" s="261">
        <v>7</v>
      </c>
      <c r="G12" s="261">
        <v>7</v>
      </c>
      <c r="H12" s="261">
        <v>6</v>
      </c>
      <c r="I12" s="262">
        <f t="shared" si="0"/>
        <v>38</v>
      </c>
      <c r="J12" s="216">
        <v>7</v>
      </c>
      <c r="K12" s="103"/>
      <c r="L12" s="103" t="s">
        <v>157</v>
      </c>
      <c r="M12" s="104" t="s">
        <v>61</v>
      </c>
      <c r="N12" s="261">
        <v>10</v>
      </c>
      <c r="O12" s="261">
        <v>9</v>
      </c>
      <c r="P12" s="261">
        <v>7</v>
      </c>
      <c r="Q12" s="261">
        <v>6</v>
      </c>
      <c r="R12" s="261">
        <v>5</v>
      </c>
      <c r="S12" s="262">
        <f t="shared" si="1"/>
        <v>37</v>
      </c>
      <c r="T12" s="212">
        <v>7</v>
      </c>
    </row>
    <row r="13" spans="1:20" ht="15.75" x14ac:dyDescent="0.25">
      <c r="B13" s="103" t="s">
        <v>313</v>
      </c>
      <c r="C13" s="104" t="s">
        <v>273</v>
      </c>
      <c r="D13" s="261">
        <v>9</v>
      </c>
      <c r="E13" s="261">
        <v>9</v>
      </c>
      <c r="F13" s="261">
        <v>7</v>
      </c>
      <c r="G13" s="261">
        <v>7</v>
      </c>
      <c r="H13" s="261">
        <v>6</v>
      </c>
      <c r="I13" s="262">
        <f t="shared" si="0"/>
        <v>38</v>
      </c>
      <c r="J13" s="216">
        <v>8</v>
      </c>
      <c r="K13" s="103"/>
      <c r="L13" s="103" t="s">
        <v>155</v>
      </c>
      <c r="M13" s="104" t="s">
        <v>62</v>
      </c>
      <c r="N13" s="261">
        <v>8</v>
      </c>
      <c r="O13" s="261">
        <v>8</v>
      </c>
      <c r="P13" s="261">
        <v>7</v>
      </c>
      <c r="Q13" s="261">
        <v>6</v>
      </c>
      <c r="R13" s="261">
        <v>6</v>
      </c>
      <c r="S13" s="262">
        <f t="shared" si="1"/>
        <v>35</v>
      </c>
      <c r="T13" s="212">
        <v>8</v>
      </c>
    </row>
    <row r="14" spans="1:20" ht="17.25" customHeight="1" x14ac:dyDescent="0.25">
      <c r="B14" s="103" t="s">
        <v>476</v>
      </c>
      <c r="C14" s="104" t="s">
        <v>50</v>
      </c>
      <c r="D14" s="261">
        <v>9</v>
      </c>
      <c r="E14" s="261">
        <v>9</v>
      </c>
      <c r="F14" s="261">
        <v>7</v>
      </c>
      <c r="G14" s="261">
        <v>7</v>
      </c>
      <c r="H14" s="261">
        <v>6</v>
      </c>
      <c r="I14" s="262">
        <f t="shared" si="0"/>
        <v>38</v>
      </c>
      <c r="J14" s="216">
        <v>9</v>
      </c>
      <c r="K14" s="103"/>
      <c r="L14" s="103" t="s">
        <v>370</v>
      </c>
      <c r="M14" s="104" t="s">
        <v>52</v>
      </c>
      <c r="N14" s="261">
        <v>9</v>
      </c>
      <c r="O14" s="261">
        <v>7</v>
      </c>
      <c r="P14" s="261">
        <v>7</v>
      </c>
      <c r="Q14" s="261">
        <v>6</v>
      </c>
      <c r="R14" s="261">
        <v>5</v>
      </c>
      <c r="S14" s="262">
        <f t="shared" si="1"/>
        <v>34</v>
      </c>
      <c r="T14" s="212">
        <v>9</v>
      </c>
    </row>
    <row r="15" spans="1:20" ht="15.75" x14ac:dyDescent="0.25">
      <c r="B15" s="103" t="s">
        <v>302</v>
      </c>
      <c r="C15" s="104" t="s">
        <v>62</v>
      </c>
      <c r="D15" s="261">
        <v>9</v>
      </c>
      <c r="E15" s="261">
        <v>8</v>
      </c>
      <c r="F15" s="261">
        <v>7</v>
      </c>
      <c r="G15" s="261">
        <v>7</v>
      </c>
      <c r="H15" s="261">
        <v>7</v>
      </c>
      <c r="I15" s="262">
        <f t="shared" si="0"/>
        <v>38</v>
      </c>
      <c r="J15" s="216">
        <v>10</v>
      </c>
      <c r="K15" s="103"/>
      <c r="L15" s="103" t="s">
        <v>154</v>
      </c>
      <c r="M15" s="104" t="s">
        <v>39</v>
      </c>
      <c r="N15" s="261">
        <v>9</v>
      </c>
      <c r="O15" s="261">
        <v>7</v>
      </c>
      <c r="P15" s="261">
        <v>6</v>
      </c>
      <c r="Q15" s="261">
        <v>6</v>
      </c>
      <c r="R15" s="261">
        <v>5</v>
      </c>
      <c r="S15" s="262">
        <f t="shared" si="1"/>
        <v>33</v>
      </c>
      <c r="T15" s="212">
        <v>10</v>
      </c>
    </row>
    <row r="16" spans="1:20" ht="15.75" x14ac:dyDescent="0.25">
      <c r="B16" s="103" t="s">
        <v>475</v>
      </c>
      <c r="C16" s="104" t="s">
        <v>49</v>
      </c>
      <c r="D16" s="261">
        <v>8</v>
      </c>
      <c r="E16" s="261">
        <v>8</v>
      </c>
      <c r="F16" s="261">
        <v>8</v>
      </c>
      <c r="G16" s="261">
        <v>7</v>
      </c>
      <c r="H16" s="261">
        <v>7</v>
      </c>
      <c r="I16" s="262">
        <f t="shared" si="0"/>
        <v>38</v>
      </c>
      <c r="J16" s="216">
        <v>11</v>
      </c>
      <c r="K16" s="103"/>
      <c r="L16" s="103" t="s">
        <v>404</v>
      </c>
      <c r="M16" s="104" t="s">
        <v>60</v>
      </c>
      <c r="N16" s="261">
        <v>8</v>
      </c>
      <c r="O16" s="261">
        <v>7</v>
      </c>
      <c r="P16" s="261">
        <v>7</v>
      </c>
      <c r="Q16" s="261">
        <v>6</v>
      </c>
      <c r="R16" s="261">
        <v>5</v>
      </c>
      <c r="S16" s="262">
        <f t="shared" si="1"/>
        <v>33</v>
      </c>
      <c r="T16" s="212">
        <v>11</v>
      </c>
    </row>
    <row r="17" spans="1:20" ht="15.75" x14ac:dyDescent="0.25">
      <c r="B17" s="103" t="s">
        <v>474</v>
      </c>
      <c r="C17" s="104" t="s">
        <v>43</v>
      </c>
      <c r="D17" s="261">
        <v>8</v>
      </c>
      <c r="E17" s="261">
        <v>8</v>
      </c>
      <c r="F17" s="261">
        <v>8</v>
      </c>
      <c r="G17" s="261">
        <v>7</v>
      </c>
      <c r="H17" s="261">
        <v>7</v>
      </c>
      <c r="I17" s="262">
        <f t="shared" si="0"/>
        <v>38</v>
      </c>
      <c r="J17" s="216">
        <v>12</v>
      </c>
      <c r="K17" s="103"/>
      <c r="L17" s="103" t="s">
        <v>478</v>
      </c>
      <c r="M17" s="104" t="s">
        <v>66</v>
      </c>
      <c r="N17" s="261">
        <v>10</v>
      </c>
      <c r="O17" s="261">
        <v>8</v>
      </c>
      <c r="P17" s="261">
        <v>5</v>
      </c>
      <c r="Q17" s="261">
        <v>4</v>
      </c>
      <c r="R17" s="261">
        <v>4</v>
      </c>
      <c r="S17" s="262">
        <f t="shared" si="1"/>
        <v>31</v>
      </c>
      <c r="T17" s="212">
        <v>12</v>
      </c>
    </row>
    <row r="18" spans="1:20" ht="15.75" x14ac:dyDescent="0.25">
      <c r="B18" s="103" t="s">
        <v>303</v>
      </c>
      <c r="C18" s="104" t="s">
        <v>47</v>
      </c>
      <c r="D18" s="261">
        <v>9</v>
      </c>
      <c r="E18" s="261">
        <v>9</v>
      </c>
      <c r="F18" s="261">
        <v>8</v>
      </c>
      <c r="G18" s="261">
        <v>7</v>
      </c>
      <c r="H18" s="261">
        <v>5</v>
      </c>
      <c r="I18" s="262">
        <f t="shared" si="0"/>
        <v>38</v>
      </c>
      <c r="J18" s="216">
        <v>13</v>
      </c>
      <c r="K18" s="103"/>
      <c r="L18" s="103" t="s">
        <v>300</v>
      </c>
      <c r="M18" s="104" t="s">
        <v>57</v>
      </c>
      <c r="N18" s="261">
        <v>9</v>
      </c>
      <c r="O18" s="261">
        <v>7</v>
      </c>
      <c r="P18" s="261">
        <v>7</v>
      </c>
      <c r="Q18" s="261">
        <v>6</v>
      </c>
      <c r="R18" s="261">
        <v>1</v>
      </c>
      <c r="S18" s="262">
        <f t="shared" si="1"/>
        <v>30</v>
      </c>
      <c r="T18" s="212">
        <v>13</v>
      </c>
    </row>
    <row r="19" spans="1:20" ht="15.75" x14ac:dyDescent="0.25">
      <c r="B19" s="103" t="s">
        <v>175</v>
      </c>
      <c r="C19" s="104" t="s">
        <v>45</v>
      </c>
      <c r="D19" s="261">
        <v>9</v>
      </c>
      <c r="E19" s="261">
        <v>8</v>
      </c>
      <c r="F19" s="261">
        <v>7</v>
      </c>
      <c r="G19" s="261">
        <v>6</v>
      </c>
      <c r="H19" s="261">
        <v>6</v>
      </c>
      <c r="I19" s="262">
        <f t="shared" si="0"/>
        <v>36</v>
      </c>
      <c r="J19" s="216">
        <v>14</v>
      </c>
      <c r="K19" s="103"/>
      <c r="L19" s="103" t="s">
        <v>304</v>
      </c>
      <c r="M19" s="104" t="s">
        <v>47</v>
      </c>
      <c r="N19" s="261">
        <v>7</v>
      </c>
      <c r="O19" s="261">
        <v>7</v>
      </c>
      <c r="P19" s="261">
        <v>6</v>
      </c>
      <c r="Q19" s="261">
        <v>5</v>
      </c>
      <c r="R19" s="261">
        <v>0</v>
      </c>
      <c r="S19" s="262">
        <f t="shared" si="1"/>
        <v>25</v>
      </c>
      <c r="T19" s="212">
        <v>14</v>
      </c>
    </row>
    <row r="20" spans="1:20" ht="15.75" x14ac:dyDescent="0.25">
      <c r="B20" s="103" t="s">
        <v>201</v>
      </c>
      <c r="C20" s="104" t="s">
        <v>51</v>
      </c>
      <c r="D20" s="261">
        <v>9</v>
      </c>
      <c r="E20" s="261">
        <v>7</v>
      </c>
      <c r="F20" s="261">
        <v>7</v>
      </c>
      <c r="G20" s="261">
        <v>7</v>
      </c>
      <c r="H20" s="261">
        <v>6</v>
      </c>
      <c r="I20" s="262">
        <f t="shared" si="0"/>
        <v>36</v>
      </c>
      <c r="J20" s="216">
        <v>15</v>
      </c>
      <c r="K20" s="103"/>
      <c r="L20" s="103" t="s">
        <v>166</v>
      </c>
      <c r="M20" s="104" t="s">
        <v>307</v>
      </c>
      <c r="N20" s="261">
        <v>8</v>
      </c>
      <c r="O20" s="261">
        <v>5</v>
      </c>
      <c r="P20" s="261">
        <v>5</v>
      </c>
      <c r="Q20" s="261">
        <v>4</v>
      </c>
      <c r="R20" s="261">
        <v>0</v>
      </c>
      <c r="S20" s="262">
        <f t="shared" si="1"/>
        <v>22</v>
      </c>
      <c r="T20" s="212">
        <v>15</v>
      </c>
    </row>
    <row r="21" spans="1:20" ht="15.75" x14ac:dyDescent="0.25">
      <c r="B21" s="103" t="s">
        <v>208</v>
      </c>
      <c r="C21" s="104" t="s">
        <v>312</v>
      </c>
      <c r="D21" s="261">
        <v>8</v>
      </c>
      <c r="E21" s="261">
        <v>7</v>
      </c>
      <c r="F21" s="261">
        <v>7</v>
      </c>
      <c r="G21" s="261">
        <v>7</v>
      </c>
      <c r="H21" s="261">
        <v>7</v>
      </c>
      <c r="I21" s="262">
        <f t="shared" si="0"/>
        <v>36</v>
      </c>
      <c r="J21" s="216">
        <v>16</v>
      </c>
      <c r="K21" s="103"/>
      <c r="L21" s="103" t="s">
        <v>173</v>
      </c>
      <c r="M21" s="104" t="s">
        <v>38</v>
      </c>
      <c r="N21" s="261">
        <v>7</v>
      </c>
      <c r="O21" s="261">
        <v>4</v>
      </c>
      <c r="P21" s="261">
        <v>4</v>
      </c>
      <c r="Q21" s="261">
        <v>4</v>
      </c>
      <c r="R21" s="261">
        <v>3</v>
      </c>
      <c r="S21" s="262">
        <f t="shared" si="1"/>
        <v>22</v>
      </c>
      <c r="T21" s="212">
        <v>16</v>
      </c>
    </row>
    <row r="22" spans="1:20" ht="15.75" x14ac:dyDescent="0.25">
      <c r="B22" s="103" t="s">
        <v>156</v>
      </c>
      <c r="C22" s="104" t="s">
        <v>61</v>
      </c>
      <c r="D22" s="261">
        <v>9</v>
      </c>
      <c r="E22" s="261">
        <v>7</v>
      </c>
      <c r="F22" s="261">
        <v>7</v>
      </c>
      <c r="G22" s="261">
        <v>7</v>
      </c>
      <c r="H22" s="261">
        <v>5</v>
      </c>
      <c r="I22" s="262">
        <f t="shared" si="0"/>
        <v>35</v>
      </c>
      <c r="J22" s="216">
        <v>17</v>
      </c>
      <c r="K22" s="103"/>
      <c r="L22" s="103" t="s">
        <v>405</v>
      </c>
      <c r="M22" s="104" t="s">
        <v>49</v>
      </c>
      <c r="N22" s="261">
        <v>8</v>
      </c>
      <c r="O22" s="261">
        <v>5</v>
      </c>
      <c r="P22" s="261">
        <v>4</v>
      </c>
      <c r="Q22" s="261">
        <v>4</v>
      </c>
      <c r="R22" s="261">
        <v>0</v>
      </c>
      <c r="S22" s="262">
        <f t="shared" si="1"/>
        <v>21</v>
      </c>
      <c r="T22" s="212">
        <v>17</v>
      </c>
    </row>
    <row r="23" spans="1:20" ht="15.75" x14ac:dyDescent="0.25">
      <c r="B23" s="103" t="s">
        <v>164</v>
      </c>
      <c r="C23" s="104" t="s">
        <v>58</v>
      </c>
      <c r="D23" s="261">
        <v>8</v>
      </c>
      <c r="E23" s="261">
        <v>7</v>
      </c>
      <c r="F23" s="261">
        <v>7</v>
      </c>
      <c r="G23" s="261">
        <v>6</v>
      </c>
      <c r="H23" s="261">
        <v>6</v>
      </c>
      <c r="I23" s="262">
        <f t="shared" si="0"/>
        <v>34</v>
      </c>
      <c r="J23" s="216">
        <v>18</v>
      </c>
      <c r="K23" s="103"/>
      <c r="L23" s="103" t="s">
        <v>298</v>
      </c>
      <c r="M23" s="104" t="s">
        <v>50</v>
      </c>
      <c r="N23" s="261">
        <v>9</v>
      </c>
      <c r="O23" s="261">
        <v>5</v>
      </c>
      <c r="P23" s="261">
        <v>3</v>
      </c>
      <c r="Q23" s="261">
        <v>1</v>
      </c>
      <c r="R23" s="261">
        <v>0</v>
      </c>
      <c r="S23" s="262">
        <f t="shared" si="1"/>
        <v>18</v>
      </c>
      <c r="T23" s="212">
        <v>18</v>
      </c>
    </row>
    <row r="24" spans="1:20" ht="15.75" x14ac:dyDescent="0.25">
      <c r="B24" s="103" t="s">
        <v>308</v>
      </c>
      <c r="C24" s="104" t="s">
        <v>56</v>
      </c>
      <c r="D24" s="261">
        <v>9</v>
      </c>
      <c r="E24" s="261">
        <v>8</v>
      </c>
      <c r="F24" s="261">
        <v>7</v>
      </c>
      <c r="G24" s="261">
        <v>5</v>
      </c>
      <c r="H24" s="261">
        <v>4</v>
      </c>
      <c r="I24" s="262">
        <f t="shared" si="0"/>
        <v>33</v>
      </c>
      <c r="J24" s="216">
        <v>19</v>
      </c>
      <c r="K24" s="103"/>
      <c r="L24" s="103" t="s">
        <v>311</v>
      </c>
      <c r="M24" s="104" t="s">
        <v>46</v>
      </c>
      <c r="N24" s="261">
        <v>7</v>
      </c>
      <c r="O24" s="261">
        <v>7</v>
      </c>
      <c r="P24" s="261">
        <v>3</v>
      </c>
      <c r="Q24" s="261">
        <v>0</v>
      </c>
      <c r="R24" s="261">
        <v>0</v>
      </c>
      <c r="S24" s="262">
        <f t="shared" si="1"/>
        <v>17</v>
      </c>
      <c r="T24" s="212">
        <v>19</v>
      </c>
    </row>
    <row r="25" spans="1:20" ht="15.75" x14ac:dyDescent="0.25">
      <c r="B25" s="103" t="s">
        <v>299</v>
      </c>
      <c r="C25" s="104" t="s">
        <v>57</v>
      </c>
      <c r="D25" s="261">
        <v>10</v>
      </c>
      <c r="E25" s="261">
        <v>7</v>
      </c>
      <c r="F25" s="261">
        <v>6</v>
      </c>
      <c r="G25" s="261">
        <v>5</v>
      </c>
      <c r="H25" s="261">
        <v>5</v>
      </c>
      <c r="I25" s="262">
        <f t="shared" si="0"/>
        <v>33</v>
      </c>
      <c r="J25" s="216">
        <v>20</v>
      </c>
      <c r="K25" s="103"/>
      <c r="L25" s="103" t="s">
        <v>305</v>
      </c>
      <c r="M25" s="104" t="s">
        <v>58</v>
      </c>
      <c r="N25" s="261">
        <v>6</v>
      </c>
      <c r="O25" s="261">
        <v>5</v>
      </c>
      <c r="P25" s="261">
        <v>4</v>
      </c>
      <c r="Q25" s="261">
        <v>2</v>
      </c>
      <c r="R25" s="261">
        <v>0</v>
      </c>
      <c r="S25" s="262">
        <f t="shared" si="1"/>
        <v>17</v>
      </c>
      <c r="T25" s="212">
        <v>20</v>
      </c>
    </row>
    <row r="26" spans="1:20" ht="15.75" x14ac:dyDescent="0.25">
      <c r="B26" s="103" t="s">
        <v>280</v>
      </c>
      <c r="C26" s="104" t="s">
        <v>42</v>
      </c>
      <c r="D26" s="261">
        <v>9</v>
      </c>
      <c r="E26" s="261">
        <v>7</v>
      </c>
      <c r="F26" s="261">
        <v>6</v>
      </c>
      <c r="G26" s="261">
        <v>6</v>
      </c>
      <c r="H26" s="261">
        <v>4</v>
      </c>
      <c r="I26" s="262">
        <f t="shared" si="0"/>
        <v>32</v>
      </c>
      <c r="J26" s="216">
        <v>21</v>
      </c>
      <c r="K26" s="103"/>
      <c r="L26" s="103" t="s">
        <v>309</v>
      </c>
      <c r="M26" s="104" t="s">
        <v>56</v>
      </c>
      <c r="N26" s="261">
        <v>6</v>
      </c>
      <c r="O26" s="261">
        <v>4</v>
      </c>
      <c r="P26" s="261">
        <v>3</v>
      </c>
      <c r="Q26" s="261">
        <v>1</v>
      </c>
      <c r="R26" s="261">
        <v>1</v>
      </c>
      <c r="S26" s="262">
        <f t="shared" si="1"/>
        <v>15</v>
      </c>
      <c r="T26" s="212">
        <v>21</v>
      </c>
    </row>
    <row r="27" spans="1:20" ht="15.75" x14ac:dyDescent="0.25">
      <c r="B27" s="103" t="s">
        <v>164</v>
      </c>
      <c r="C27" s="104" t="s">
        <v>307</v>
      </c>
      <c r="D27" s="261">
        <v>8</v>
      </c>
      <c r="E27" s="261">
        <v>7</v>
      </c>
      <c r="F27" s="261">
        <v>6</v>
      </c>
      <c r="G27" s="261">
        <v>6</v>
      </c>
      <c r="H27" s="261">
        <v>5</v>
      </c>
      <c r="I27" s="262">
        <f t="shared" si="0"/>
        <v>32</v>
      </c>
      <c r="J27" s="216">
        <v>22</v>
      </c>
      <c r="K27" s="103"/>
      <c r="L27" s="103" t="s">
        <v>408</v>
      </c>
      <c r="M27" s="104" t="s">
        <v>407</v>
      </c>
      <c r="N27" s="261">
        <v>8</v>
      </c>
      <c r="O27" s="261">
        <v>3</v>
      </c>
      <c r="P27" s="261">
        <v>2</v>
      </c>
      <c r="Q27" s="261">
        <v>2</v>
      </c>
      <c r="R27" s="261">
        <v>0</v>
      </c>
      <c r="S27" s="262">
        <f t="shared" si="1"/>
        <v>15</v>
      </c>
      <c r="T27" s="212">
        <v>22</v>
      </c>
    </row>
    <row r="28" spans="1:20" ht="15.75" x14ac:dyDescent="0.25">
      <c r="B28" s="103" t="s">
        <v>265</v>
      </c>
      <c r="C28" s="104" t="s">
        <v>46</v>
      </c>
      <c r="D28" s="261">
        <v>8</v>
      </c>
      <c r="E28" s="261">
        <v>7</v>
      </c>
      <c r="F28" s="261">
        <v>6</v>
      </c>
      <c r="G28" s="261">
        <v>5</v>
      </c>
      <c r="H28" s="261">
        <v>4</v>
      </c>
      <c r="I28" s="262">
        <f t="shared" si="0"/>
        <v>30</v>
      </c>
      <c r="J28" s="216">
        <v>23</v>
      </c>
      <c r="K28" s="103"/>
      <c r="L28" s="103" t="s">
        <v>316</v>
      </c>
      <c r="M28" s="104" t="s">
        <v>63</v>
      </c>
      <c r="N28" s="261">
        <v>6</v>
      </c>
      <c r="O28" s="261">
        <v>4</v>
      </c>
      <c r="P28" s="261">
        <v>4</v>
      </c>
      <c r="Q28" s="261">
        <v>0</v>
      </c>
      <c r="R28" s="261">
        <v>0</v>
      </c>
      <c r="S28" s="262">
        <f t="shared" si="1"/>
        <v>14</v>
      </c>
      <c r="T28" s="212">
        <v>23</v>
      </c>
    </row>
    <row r="29" spans="1:20" ht="19.5" customHeight="1" x14ac:dyDescent="0.25">
      <c r="B29" s="103" t="s">
        <v>472</v>
      </c>
      <c r="C29" s="104" t="s">
        <v>40</v>
      </c>
      <c r="D29" s="261">
        <v>9</v>
      </c>
      <c r="E29" s="261">
        <v>7</v>
      </c>
      <c r="F29" s="261">
        <v>7</v>
      </c>
      <c r="G29" s="261">
        <v>3</v>
      </c>
      <c r="H29" s="261">
        <v>1</v>
      </c>
      <c r="I29" s="262">
        <f t="shared" si="0"/>
        <v>27</v>
      </c>
      <c r="J29" s="216">
        <v>24</v>
      </c>
      <c r="K29" s="103"/>
      <c r="L29" s="103" t="s">
        <v>310</v>
      </c>
      <c r="M29" s="104" t="s">
        <v>51</v>
      </c>
      <c r="N29" s="261">
        <v>6</v>
      </c>
      <c r="O29" s="261">
        <v>5</v>
      </c>
      <c r="P29" s="261">
        <v>2</v>
      </c>
      <c r="Q29" s="261">
        <v>1</v>
      </c>
      <c r="R29" s="261">
        <v>0</v>
      </c>
      <c r="S29" s="262">
        <f t="shared" si="1"/>
        <v>14</v>
      </c>
      <c r="T29" s="212">
        <v>24</v>
      </c>
    </row>
    <row r="30" spans="1:20" ht="18.75" customHeight="1" x14ac:dyDescent="0.25">
      <c r="B30" s="103" t="s">
        <v>179</v>
      </c>
      <c r="C30" s="104" t="s">
        <v>63</v>
      </c>
      <c r="D30" s="261">
        <v>8</v>
      </c>
      <c r="E30" s="261">
        <v>6</v>
      </c>
      <c r="F30" s="261">
        <v>6</v>
      </c>
      <c r="G30" s="261">
        <v>4</v>
      </c>
      <c r="H30" s="261">
        <v>0</v>
      </c>
      <c r="I30" s="262">
        <f t="shared" si="0"/>
        <v>24</v>
      </c>
      <c r="J30" s="216">
        <v>25</v>
      </c>
      <c r="K30" s="103"/>
      <c r="L30" s="103" t="s">
        <v>315</v>
      </c>
      <c r="M30" s="104" t="s">
        <v>314</v>
      </c>
      <c r="N30" s="261">
        <v>0</v>
      </c>
      <c r="O30" s="261">
        <v>0</v>
      </c>
      <c r="P30" s="261">
        <v>0</v>
      </c>
      <c r="Q30" s="261">
        <v>0</v>
      </c>
      <c r="R30" s="261">
        <v>0</v>
      </c>
      <c r="S30" s="262">
        <f t="shared" si="1"/>
        <v>0</v>
      </c>
      <c r="T30" s="212">
        <v>25</v>
      </c>
    </row>
    <row r="31" spans="1:20" ht="15.75" x14ac:dyDescent="0.25">
      <c r="A31" s="122"/>
      <c r="B31" s="103" t="s">
        <v>473</v>
      </c>
      <c r="C31" s="104" t="s">
        <v>52</v>
      </c>
      <c r="D31" s="261">
        <v>5</v>
      </c>
      <c r="E31" s="261">
        <v>0</v>
      </c>
      <c r="F31" s="261">
        <v>0</v>
      </c>
      <c r="G31" s="261">
        <v>0</v>
      </c>
      <c r="H31" s="261">
        <v>0</v>
      </c>
      <c r="I31" s="262">
        <f t="shared" si="0"/>
        <v>5</v>
      </c>
      <c r="J31" s="216">
        <v>26</v>
      </c>
      <c r="K31" s="122"/>
      <c r="L31" s="122"/>
      <c r="M31" s="99"/>
      <c r="N31" s="263"/>
      <c r="O31" s="263"/>
      <c r="P31" s="263"/>
      <c r="Q31" s="263"/>
      <c r="R31" s="263"/>
      <c r="S31" s="264"/>
      <c r="T31" s="122"/>
    </row>
    <row r="32" spans="1:20" ht="15.75" x14ac:dyDescent="0.25">
      <c r="A32" s="122"/>
      <c r="B32" s="122"/>
      <c r="C32" s="99"/>
      <c r="D32" s="263"/>
      <c r="E32" s="263"/>
      <c r="F32" s="263"/>
      <c r="G32" s="263"/>
      <c r="H32" s="263"/>
      <c r="I32" s="264"/>
      <c r="J32" s="122"/>
      <c r="K32" s="122"/>
      <c r="L32" s="193" t="s">
        <v>480</v>
      </c>
      <c r="M32" s="99"/>
      <c r="N32" s="263"/>
      <c r="O32" s="263"/>
      <c r="P32" s="263"/>
      <c r="Q32" s="263"/>
      <c r="R32" s="263"/>
      <c r="S32" s="264"/>
      <c r="T32" s="122"/>
    </row>
    <row r="33" spans="1:20" ht="15.75" x14ac:dyDescent="0.25">
      <c r="A33" s="122"/>
      <c r="B33" s="193" t="s">
        <v>480</v>
      </c>
      <c r="C33" s="99"/>
      <c r="D33" s="263"/>
      <c r="E33" s="263"/>
      <c r="F33" s="263"/>
      <c r="G33" s="263"/>
      <c r="H33" s="263"/>
      <c r="I33" s="264"/>
      <c r="J33" s="122"/>
      <c r="K33" s="122"/>
      <c r="L33" s="122"/>
      <c r="M33" s="99"/>
      <c r="N33" s="263"/>
      <c r="O33" s="263"/>
      <c r="P33" s="263"/>
      <c r="Q33" s="263"/>
      <c r="R33" s="263"/>
      <c r="S33" s="264"/>
      <c r="T33" s="122"/>
    </row>
    <row r="34" spans="1:20" ht="15.75" x14ac:dyDescent="0.25">
      <c r="A34" s="122"/>
      <c r="B34" s="122"/>
      <c r="C34" s="99"/>
      <c r="D34" s="263"/>
      <c r="E34" s="263"/>
      <c r="F34" s="263"/>
      <c r="G34" s="263"/>
      <c r="H34" s="263"/>
      <c r="I34" s="264"/>
      <c r="J34" s="122"/>
      <c r="K34" s="122"/>
      <c r="L34" s="193" t="s">
        <v>399</v>
      </c>
      <c r="M34" s="122"/>
      <c r="N34" s="99"/>
      <c r="O34" s="99"/>
      <c r="P34" s="99"/>
      <c r="Q34" s="99"/>
      <c r="R34" s="99"/>
      <c r="S34" s="122"/>
      <c r="T34" s="122"/>
    </row>
    <row r="35" spans="1:20" ht="15.75" x14ac:dyDescent="0.25">
      <c r="A35" s="122"/>
      <c r="B35" s="193" t="s">
        <v>399</v>
      </c>
      <c r="C35" s="99"/>
      <c r="D35" s="263"/>
      <c r="E35" s="263"/>
      <c r="F35" s="263"/>
      <c r="G35" s="263"/>
      <c r="H35" s="263"/>
      <c r="I35" s="264"/>
      <c r="J35" s="122"/>
      <c r="K35" s="122"/>
      <c r="L35" s="122"/>
      <c r="M35" s="122"/>
      <c r="N35" s="99"/>
      <c r="O35" s="99"/>
      <c r="P35" s="99"/>
      <c r="Q35" s="99"/>
      <c r="R35" s="99"/>
      <c r="S35" s="122"/>
      <c r="T35" s="122"/>
    </row>
    <row r="36" spans="1:20" ht="15.75" x14ac:dyDescent="0.25">
      <c r="A36" s="122"/>
      <c r="B36" s="122"/>
      <c r="C36" s="99"/>
      <c r="D36" s="263"/>
      <c r="E36" s="263"/>
      <c r="F36" s="263"/>
      <c r="G36" s="263"/>
      <c r="H36" s="263"/>
      <c r="I36" s="264"/>
      <c r="J36" s="122"/>
      <c r="K36" s="122"/>
      <c r="L36" s="122"/>
      <c r="M36" s="122"/>
      <c r="N36" s="99"/>
      <c r="O36" s="99"/>
      <c r="P36" s="99"/>
      <c r="Q36" s="99"/>
      <c r="R36" s="99"/>
      <c r="S36" s="122"/>
      <c r="T36" s="122"/>
    </row>
    <row r="37" spans="1:20" ht="16.5" customHeight="1" x14ac:dyDescent="0.25">
      <c r="A37" s="122"/>
      <c r="B37" s="122"/>
      <c r="C37" s="99"/>
      <c r="D37" s="263"/>
      <c r="E37" s="263"/>
      <c r="F37" s="263"/>
      <c r="G37" s="263"/>
      <c r="H37" s="263"/>
      <c r="I37" s="264"/>
      <c r="J37" s="122"/>
      <c r="K37" s="122"/>
      <c r="L37" s="122"/>
      <c r="M37" s="122"/>
      <c r="N37" s="99"/>
      <c r="O37" s="99"/>
      <c r="P37" s="99"/>
      <c r="Q37" s="99"/>
      <c r="R37" s="99"/>
      <c r="S37" s="122"/>
      <c r="T37" s="122"/>
    </row>
    <row r="38" spans="1:20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</row>
    <row r="42" spans="1:20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</row>
    <row r="43" spans="1:20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</row>
    <row r="44" spans="1:20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</row>
    <row r="45" spans="1:20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</row>
    <row r="46" spans="1:20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</row>
    <row r="47" spans="1:20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</row>
  </sheetData>
  <autoFilter ref="B5:J5">
    <sortState ref="B6:J35">
      <sortCondition descending="1" ref="I5"/>
    </sortState>
  </autoFilter>
  <mergeCells count="8">
    <mergeCell ref="B3:J3"/>
    <mergeCell ref="L3:T3"/>
    <mergeCell ref="A1:J1"/>
    <mergeCell ref="A2:B2"/>
    <mergeCell ref="I2:J2"/>
    <mergeCell ref="K2:L2"/>
    <mergeCell ref="K1:T1"/>
    <mergeCell ref="R2:T2"/>
  </mergeCells>
  <pageMargins left="0.25" right="0.25" top="0.19791666666666666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I79"/>
  <sheetViews>
    <sheetView view="pageLayout" topLeftCell="D46" zoomScaleSheetLayoutView="106" workbookViewId="0">
      <selection activeCell="H55" sqref="H55"/>
    </sheetView>
  </sheetViews>
  <sheetFormatPr defaultColWidth="13" defaultRowHeight="12.75" x14ac:dyDescent="0.2"/>
  <cols>
    <col min="1" max="1" width="9.140625" style="8" hidden="1" customWidth="1"/>
    <col min="2" max="2" width="9.5703125" style="1" hidden="1" customWidth="1"/>
    <col min="3" max="3" width="5.28515625" style="1" hidden="1" customWidth="1"/>
    <col min="4" max="4" width="4.85546875" style="4" customWidth="1"/>
    <col min="5" max="5" width="20.7109375" style="4" customWidth="1"/>
    <col min="6" max="6" width="22.5703125" style="4" customWidth="1"/>
    <col min="7" max="7" width="29.42578125" style="4" customWidth="1"/>
    <col min="8" max="8" width="20.140625" style="4" customWidth="1"/>
    <col min="9" max="9" width="23.42578125" style="4" customWidth="1"/>
    <col min="10" max="10" width="23.5703125" style="4" customWidth="1"/>
    <col min="11" max="13" width="13" style="4"/>
    <col min="14" max="74" width="13" style="1"/>
    <col min="75" max="75" width="4.5703125" style="1" customWidth="1"/>
    <col min="76" max="76" width="23.5703125" style="1" customWidth="1"/>
    <col min="77" max="77" width="30.28515625" style="1" customWidth="1"/>
    <col min="78" max="78" width="10.42578125" style="1" customWidth="1"/>
    <col min="79" max="79" width="6.7109375" style="1" bestFit="1" customWidth="1"/>
    <col min="80" max="80" width="6.140625" style="1" customWidth="1"/>
    <col min="81" max="81" width="5" style="1" customWidth="1"/>
    <col min="82" max="82" width="6.42578125" style="1" customWidth="1"/>
    <col min="83" max="85" width="5.42578125" style="1" customWidth="1"/>
    <col min="86" max="86" width="5.28515625" style="1" customWidth="1"/>
    <col min="87" max="87" width="5.42578125" style="1" customWidth="1"/>
    <col min="88" max="88" width="5.7109375" style="1" bestFit="1" customWidth="1"/>
    <col min="89" max="89" width="9.42578125" style="1" customWidth="1"/>
    <col min="90" max="90" width="10.140625" style="1" customWidth="1"/>
    <col min="91" max="91" width="9.140625" style="1" customWidth="1"/>
    <col min="92" max="92" width="9.5703125" style="1" customWidth="1"/>
    <col min="93" max="93" width="5.28515625" style="1" bestFit="1" customWidth="1"/>
    <col min="94" max="94" width="5.140625" style="1" customWidth="1"/>
    <col min="95" max="95" width="7.42578125" style="1" bestFit="1" customWidth="1"/>
    <col min="96" max="96" width="8.5703125" style="1" bestFit="1" customWidth="1"/>
    <col min="97" max="99" width="13.140625" style="1" bestFit="1" customWidth="1"/>
    <col min="100" max="100" width="13" style="1"/>
    <col min="101" max="101" width="29.42578125" style="1" bestFit="1" customWidth="1"/>
    <col min="102" max="330" width="13" style="1"/>
    <col min="331" max="331" width="4.5703125" style="1" customWidth="1"/>
    <col min="332" max="332" width="23.5703125" style="1" customWidth="1"/>
    <col min="333" max="333" width="30.28515625" style="1" customWidth="1"/>
    <col min="334" max="334" width="10.42578125" style="1" customWidth="1"/>
    <col min="335" max="335" width="6.7109375" style="1" bestFit="1" customWidth="1"/>
    <col min="336" max="336" width="6.140625" style="1" customWidth="1"/>
    <col min="337" max="337" width="5" style="1" customWidth="1"/>
    <col min="338" max="338" width="6.42578125" style="1" customWidth="1"/>
    <col min="339" max="341" width="5.42578125" style="1" customWidth="1"/>
    <col min="342" max="342" width="5.28515625" style="1" customWidth="1"/>
    <col min="343" max="343" width="5.42578125" style="1" customWidth="1"/>
    <col min="344" max="344" width="5.7109375" style="1" bestFit="1" customWidth="1"/>
    <col min="345" max="345" width="9.42578125" style="1" customWidth="1"/>
    <col min="346" max="346" width="10.140625" style="1" customWidth="1"/>
    <col min="347" max="347" width="9.140625" style="1" customWidth="1"/>
    <col min="348" max="348" width="9.5703125" style="1" customWidth="1"/>
    <col min="349" max="349" width="5.28515625" style="1" bestFit="1" customWidth="1"/>
    <col min="350" max="350" width="5.140625" style="1" customWidth="1"/>
    <col min="351" max="351" width="7.42578125" style="1" bestFit="1" customWidth="1"/>
    <col min="352" max="352" width="8.5703125" style="1" bestFit="1" customWidth="1"/>
    <col min="353" max="355" width="13.140625" style="1" bestFit="1" customWidth="1"/>
    <col min="356" max="356" width="13" style="1"/>
    <col min="357" max="357" width="29.42578125" style="1" bestFit="1" customWidth="1"/>
    <col min="358" max="586" width="13" style="1"/>
    <col min="587" max="587" width="4.5703125" style="1" customWidth="1"/>
    <col min="588" max="588" width="23.5703125" style="1" customWidth="1"/>
    <col min="589" max="589" width="30.28515625" style="1" customWidth="1"/>
    <col min="590" max="590" width="10.42578125" style="1" customWidth="1"/>
    <col min="591" max="591" width="6.7109375" style="1" bestFit="1" customWidth="1"/>
    <col min="592" max="592" width="6.140625" style="1" customWidth="1"/>
    <col min="593" max="593" width="5" style="1" customWidth="1"/>
    <col min="594" max="594" width="6.42578125" style="1" customWidth="1"/>
    <col min="595" max="597" width="5.42578125" style="1" customWidth="1"/>
    <col min="598" max="598" width="5.28515625" style="1" customWidth="1"/>
    <col min="599" max="599" width="5.42578125" style="1" customWidth="1"/>
    <col min="600" max="600" width="5.7109375" style="1" bestFit="1" customWidth="1"/>
    <col min="601" max="601" width="9.42578125" style="1" customWidth="1"/>
    <col min="602" max="602" width="10.140625" style="1" customWidth="1"/>
    <col min="603" max="603" width="9.140625" style="1" customWidth="1"/>
    <col min="604" max="604" width="9.5703125" style="1" customWidth="1"/>
    <col min="605" max="605" width="5.28515625" style="1" bestFit="1" customWidth="1"/>
    <col min="606" max="606" width="5.140625" style="1" customWidth="1"/>
    <col min="607" max="607" width="7.42578125" style="1" bestFit="1" customWidth="1"/>
    <col min="608" max="608" width="8.5703125" style="1" bestFit="1" customWidth="1"/>
    <col min="609" max="611" width="13.140625" style="1" bestFit="1" customWidth="1"/>
    <col min="612" max="612" width="13" style="1"/>
    <col min="613" max="613" width="29.42578125" style="1" bestFit="1" customWidth="1"/>
    <col min="614" max="842" width="13" style="1"/>
    <col min="843" max="843" width="4.5703125" style="1" customWidth="1"/>
    <col min="844" max="844" width="23.5703125" style="1" customWidth="1"/>
    <col min="845" max="845" width="30.28515625" style="1" customWidth="1"/>
    <col min="846" max="846" width="10.42578125" style="1" customWidth="1"/>
    <col min="847" max="847" width="6.7109375" style="1" bestFit="1" customWidth="1"/>
    <col min="848" max="848" width="6.140625" style="1" customWidth="1"/>
    <col min="849" max="849" width="5" style="1" customWidth="1"/>
    <col min="850" max="850" width="6.42578125" style="1" customWidth="1"/>
    <col min="851" max="853" width="5.42578125" style="1" customWidth="1"/>
    <col min="854" max="854" width="5.28515625" style="1" customWidth="1"/>
    <col min="855" max="855" width="5.42578125" style="1" customWidth="1"/>
    <col min="856" max="856" width="5.7109375" style="1" bestFit="1" customWidth="1"/>
    <col min="857" max="857" width="9.42578125" style="1" customWidth="1"/>
    <col min="858" max="858" width="10.140625" style="1" customWidth="1"/>
    <col min="859" max="859" width="9.140625" style="1" customWidth="1"/>
    <col min="860" max="860" width="9.5703125" style="1" customWidth="1"/>
    <col min="861" max="861" width="5.28515625" style="1" bestFit="1" customWidth="1"/>
    <col min="862" max="862" width="5.140625" style="1" customWidth="1"/>
    <col min="863" max="863" width="7.42578125" style="1" bestFit="1" customWidth="1"/>
    <col min="864" max="864" width="8.5703125" style="1" bestFit="1" customWidth="1"/>
    <col min="865" max="867" width="13.140625" style="1" bestFit="1" customWidth="1"/>
    <col min="868" max="868" width="13" style="1"/>
    <col min="869" max="869" width="29.42578125" style="1" bestFit="1" customWidth="1"/>
    <col min="870" max="1098" width="13" style="1"/>
    <col min="1099" max="1099" width="4.5703125" style="1" customWidth="1"/>
    <col min="1100" max="1100" width="23.5703125" style="1" customWidth="1"/>
    <col min="1101" max="1101" width="30.28515625" style="1" customWidth="1"/>
    <col min="1102" max="1102" width="10.42578125" style="1" customWidth="1"/>
    <col min="1103" max="1103" width="6.7109375" style="1" bestFit="1" customWidth="1"/>
    <col min="1104" max="1104" width="6.140625" style="1" customWidth="1"/>
    <col min="1105" max="1105" width="5" style="1" customWidth="1"/>
    <col min="1106" max="1106" width="6.42578125" style="1" customWidth="1"/>
    <col min="1107" max="1109" width="5.42578125" style="1" customWidth="1"/>
    <col min="1110" max="1110" width="5.28515625" style="1" customWidth="1"/>
    <col min="1111" max="1111" width="5.42578125" style="1" customWidth="1"/>
    <col min="1112" max="1112" width="5.7109375" style="1" bestFit="1" customWidth="1"/>
    <col min="1113" max="1113" width="9.42578125" style="1" customWidth="1"/>
    <col min="1114" max="1114" width="10.140625" style="1" customWidth="1"/>
    <col min="1115" max="1115" width="9.140625" style="1" customWidth="1"/>
    <col min="1116" max="1116" width="9.5703125" style="1" customWidth="1"/>
    <col min="1117" max="1117" width="5.28515625" style="1" bestFit="1" customWidth="1"/>
    <col min="1118" max="1118" width="5.140625" style="1" customWidth="1"/>
    <col min="1119" max="1119" width="7.42578125" style="1" bestFit="1" customWidth="1"/>
    <col min="1120" max="1120" width="8.5703125" style="1" bestFit="1" customWidth="1"/>
    <col min="1121" max="1123" width="13.140625" style="1" bestFit="1" customWidth="1"/>
    <col min="1124" max="1124" width="13" style="1"/>
    <col min="1125" max="1125" width="29.42578125" style="1" bestFit="1" customWidth="1"/>
    <col min="1126" max="1354" width="13" style="1"/>
    <col min="1355" max="1355" width="4.5703125" style="1" customWidth="1"/>
    <col min="1356" max="1356" width="23.5703125" style="1" customWidth="1"/>
    <col min="1357" max="1357" width="30.28515625" style="1" customWidth="1"/>
    <col min="1358" max="1358" width="10.42578125" style="1" customWidth="1"/>
    <col min="1359" max="1359" width="6.7109375" style="1" bestFit="1" customWidth="1"/>
    <col min="1360" max="1360" width="6.140625" style="1" customWidth="1"/>
    <col min="1361" max="1361" width="5" style="1" customWidth="1"/>
    <col min="1362" max="1362" width="6.42578125" style="1" customWidth="1"/>
    <col min="1363" max="1365" width="5.42578125" style="1" customWidth="1"/>
    <col min="1366" max="1366" width="5.28515625" style="1" customWidth="1"/>
    <col min="1367" max="1367" width="5.42578125" style="1" customWidth="1"/>
    <col min="1368" max="1368" width="5.7109375" style="1" bestFit="1" customWidth="1"/>
    <col min="1369" max="1369" width="9.42578125" style="1" customWidth="1"/>
    <col min="1370" max="1370" width="10.140625" style="1" customWidth="1"/>
    <col min="1371" max="1371" width="9.140625" style="1" customWidth="1"/>
    <col min="1372" max="1372" width="9.5703125" style="1" customWidth="1"/>
    <col min="1373" max="1373" width="5.28515625" style="1" bestFit="1" customWidth="1"/>
    <col min="1374" max="1374" width="5.140625" style="1" customWidth="1"/>
    <col min="1375" max="1375" width="7.42578125" style="1" bestFit="1" customWidth="1"/>
    <col min="1376" max="1376" width="8.5703125" style="1" bestFit="1" customWidth="1"/>
    <col min="1377" max="1379" width="13.140625" style="1" bestFit="1" customWidth="1"/>
    <col min="1380" max="1380" width="13" style="1"/>
    <col min="1381" max="1381" width="29.42578125" style="1" bestFit="1" customWidth="1"/>
    <col min="1382" max="1610" width="13" style="1"/>
    <col min="1611" max="1611" width="4.5703125" style="1" customWidth="1"/>
    <col min="1612" max="1612" width="23.5703125" style="1" customWidth="1"/>
    <col min="1613" max="1613" width="30.28515625" style="1" customWidth="1"/>
    <col min="1614" max="1614" width="10.42578125" style="1" customWidth="1"/>
    <col min="1615" max="1615" width="6.7109375" style="1" bestFit="1" customWidth="1"/>
    <col min="1616" max="1616" width="6.140625" style="1" customWidth="1"/>
    <col min="1617" max="1617" width="5" style="1" customWidth="1"/>
    <col min="1618" max="1618" width="6.42578125" style="1" customWidth="1"/>
    <col min="1619" max="1621" width="5.42578125" style="1" customWidth="1"/>
    <col min="1622" max="1622" width="5.28515625" style="1" customWidth="1"/>
    <col min="1623" max="1623" width="5.42578125" style="1" customWidth="1"/>
    <col min="1624" max="1624" width="5.7109375" style="1" bestFit="1" customWidth="1"/>
    <col min="1625" max="1625" width="9.42578125" style="1" customWidth="1"/>
    <col min="1626" max="1626" width="10.140625" style="1" customWidth="1"/>
    <col min="1627" max="1627" width="9.140625" style="1" customWidth="1"/>
    <col min="1628" max="1628" width="9.5703125" style="1" customWidth="1"/>
    <col min="1629" max="1629" width="5.28515625" style="1" bestFit="1" customWidth="1"/>
    <col min="1630" max="1630" width="5.140625" style="1" customWidth="1"/>
    <col min="1631" max="1631" width="7.42578125" style="1" bestFit="1" customWidth="1"/>
    <col min="1632" max="1632" width="8.5703125" style="1" bestFit="1" customWidth="1"/>
    <col min="1633" max="1635" width="13.140625" style="1" bestFit="1" customWidth="1"/>
    <col min="1636" max="1636" width="13" style="1"/>
    <col min="1637" max="1637" width="29.42578125" style="1" bestFit="1" customWidth="1"/>
    <col min="1638" max="1866" width="13" style="1"/>
    <col min="1867" max="1867" width="4.5703125" style="1" customWidth="1"/>
    <col min="1868" max="1868" width="23.5703125" style="1" customWidth="1"/>
    <col min="1869" max="1869" width="30.28515625" style="1" customWidth="1"/>
    <col min="1870" max="1870" width="10.42578125" style="1" customWidth="1"/>
    <col min="1871" max="1871" width="6.7109375" style="1" bestFit="1" customWidth="1"/>
    <col min="1872" max="1872" width="6.140625" style="1" customWidth="1"/>
    <col min="1873" max="1873" width="5" style="1" customWidth="1"/>
    <col min="1874" max="1874" width="6.42578125" style="1" customWidth="1"/>
    <col min="1875" max="1877" width="5.42578125" style="1" customWidth="1"/>
    <col min="1878" max="1878" width="5.28515625" style="1" customWidth="1"/>
    <col min="1879" max="1879" width="5.42578125" style="1" customWidth="1"/>
    <col min="1880" max="1880" width="5.7109375" style="1" bestFit="1" customWidth="1"/>
    <col min="1881" max="1881" width="9.42578125" style="1" customWidth="1"/>
    <col min="1882" max="1882" width="10.140625" style="1" customWidth="1"/>
    <col min="1883" max="1883" width="9.140625" style="1" customWidth="1"/>
    <col min="1884" max="1884" width="9.5703125" style="1" customWidth="1"/>
    <col min="1885" max="1885" width="5.28515625" style="1" bestFit="1" customWidth="1"/>
    <col min="1886" max="1886" width="5.140625" style="1" customWidth="1"/>
    <col min="1887" max="1887" width="7.42578125" style="1" bestFit="1" customWidth="1"/>
    <col min="1888" max="1888" width="8.5703125" style="1" bestFit="1" customWidth="1"/>
    <col min="1889" max="1891" width="13.140625" style="1" bestFit="1" customWidth="1"/>
    <col min="1892" max="1892" width="13" style="1"/>
    <col min="1893" max="1893" width="29.42578125" style="1" bestFit="1" customWidth="1"/>
    <col min="1894" max="2122" width="13" style="1"/>
    <col min="2123" max="2123" width="4.5703125" style="1" customWidth="1"/>
    <col min="2124" max="2124" width="23.5703125" style="1" customWidth="1"/>
    <col min="2125" max="2125" width="30.28515625" style="1" customWidth="1"/>
    <col min="2126" max="2126" width="10.42578125" style="1" customWidth="1"/>
    <col min="2127" max="2127" width="6.7109375" style="1" bestFit="1" customWidth="1"/>
    <col min="2128" max="2128" width="6.140625" style="1" customWidth="1"/>
    <col min="2129" max="2129" width="5" style="1" customWidth="1"/>
    <col min="2130" max="2130" width="6.42578125" style="1" customWidth="1"/>
    <col min="2131" max="2133" width="5.42578125" style="1" customWidth="1"/>
    <col min="2134" max="2134" width="5.28515625" style="1" customWidth="1"/>
    <col min="2135" max="2135" width="5.42578125" style="1" customWidth="1"/>
    <col min="2136" max="2136" width="5.7109375" style="1" bestFit="1" customWidth="1"/>
    <col min="2137" max="2137" width="9.42578125" style="1" customWidth="1"/>
    <col min="2138" max="2138" width="10.140625" style="1" customWidth="1"/>
    <col min="2139" max="2139" width="9.140625" style="1" customWidth="1"/>
    <col min="2140" max="2140" width="9.5703125" style="1" customWidth="1"/>
    <col min="2141" max="2141" width="5.28515625" style="1" bestFit="1" customWidth="1"/>
    <col min="2142" max="2142" width="5.140625" style="1" customWidth="1"/>
    <col min="2143" max="2143" width="7.42578125" style="1" bestFit="1" customWidth="1"/>
    <col min="2144" max="2144" width="8.5703125" style="1" bestFit="1" customWidth="1"/>
    <col min="2145" max="2147" width="13.140625" style="1" bestFit="1" customWidth="1"/>
    <col min="2148" max="2148" width="13" style="1"/>
    <col min="2149" max="2149" width="29.42578125" style="1" bestFit="1" customWidth="1"/>
    <col min="2150" max="2378" width="13" style="1"/>
    <col min="2379" max="2379" width="4.5703125" style="1" customWidth="1"/>
    <col min="2380" max="2380" width="23.5703125" style="1" customWidth="1"/>
    <col min="2381" max="2381" width="30.28515625" style="1" customWidth="1"/>
    <col min="2382" max="2382" width="10.42578125" style="1" customWidth="1"/>
    <col min="2383" max="2383" width="6.7109375" style="1" bestFit="1" customWidth="1"/>
    <col min="2384" max="2384" width="6.140625" style="1" customWidth="1"/>
    <col min="2385" max="2385" width="5" style="1" customWidth="1"/>
    <col min="2386" max="2386" width="6.42578125" style="1" customWidth="1"/>
    <col min="2387" max="2389" width="5.42578125" style="1" customWidth="1"/>
    <col min="2390" max="2390" width="5.28515625" style="1" customWidth="1"/>
    <col min="2391" max="2391" width="5.42578125" style="1" customWidth="1"/>
    <col min="2392" max="2392" width="5.7109375" style="1" bestFit="1" customWidth="1"/>
    <col min="2393" max="2393" width="9.42578125" style="1" customWidth="1"/>
    <col min="2394" max="2394" width="10.140625" style="1" customWidth="1"/>
    <col min="2395" max="2395" width="9.140625" style="1" customWidth="1"/>
    <col min="2396" max="2396" width="9.5703125" style="1" customWidth="1"/>
    <col min="2397" max="2397" width="5.28515625" style="1" bestFit="1" customWidth="1"/>
    <col min="2398" max="2398" width="5.140625" style="1" customWidth="1"/>
    <col min="2399" max="2399" width="7.42578125" style="1" bestFit="1" customWidth="1"/>
    <col min="2400" max="2400" width="8.5703125" style="1" bestFit="1" customWidth="1"/>
    <col min="2401" max="2403" width="13.140625" style="1" bestFit="1" customWidth="1"/>
    <col min="2404" max="2404" width="13" style="1"/>
    <col min="2405" max="2405" width="29.42578125" style="1" bestFit="1" customWidth="1"/>
    <col min="2406" max="2634" width="13" style="1"/>
    <col min="2635" max="2635" width="4.5703125" style="1" customWidth="1"/>
    <col min="2636" max="2636" width="23.5703125" style="1" customWidth="1"/>
    <col min="2637" max="2637" width="30.28515625" style="1" customWidth="1"/>
    <col min="2638" max="2638" width="10.42578125" style="1" customWidth="1"/>
    <col min="2639" max="2639" width="6.7109375" style="1" bestFit="1" customWidth="1"/>
    <col min="2640" max="2640" width="6.140625" style="1" customWidth="1"/>
    <col min="2641" max="2641" width="5" style="1" customWidth="1"/>
    <col min="2642" max="2642" width="6.42578125" style="1" customWidth="1"/>
    <col min="2643" max="2645" width="5.42578125" style="1" customWidth="1"/>
    <col min="2646" max="2646" width="5.28515625" style="1" customWidth="1"/>
    <col min="2647" max="2647" width="5.42578125" style="1" customWidth="1"/>
    <col min="2648" max="2648" width="5.7109375" style="1" bestFit="1" customWidth="1"/>
    <col min="2649" max="2649" width="9.42578125" style="1" customWidth="1"/>
    <col min="2650" max="2650" width="10.140625" style="1" customWidth="1"/>
    <col min="2651" max="2651" width="9.140625" style="1" customWidth="1"/>
    <col min="2652" max="2652" width="9.5703125" style="1" customWidth="1"/>
    <col min="2653" max="2653" width="5.28515625" style="1" bestFit="1" customWidth="1"/>
    <col min="2654" max="2654" width="5.140625" style="1" customWidth="1"/>
    <col min="2655" max="2655" width="7.42578125" style="1" bestFit="1" customWidth="1"/>
    <col min="2656" max="2656" width="8.5703125" style="1" bestFit="1" customWidth="1"/>
    <col min="2657" max="2659" width="13.140625" style="1" bestFit="1" customWidth="1"/>
    <col min="2660" max="2660" width="13" style="1"/>
    <col min="2661" max="2661" width="29.42578125" style="1" bestFit="1" customWidth="1"/>
    <col min="2662" max="2890" width="13" style="1"/>
    <col min="2891" max="2891" width="4.5703125" style="1" customWidth="1"/>
    <col min="2892" max="2892" width="23.5703125" style="1" customWidth="1"/>
    <col min="2893" max="2893" width="30.28515625" style="1" customWidth="1"/>
    <col min="2894" max="2894" width="10.42578125" style="1" customWidth="1"/>
    <col min="2895" max="2895" width="6.7109375" style="1" bestFit="1" customWidth="1"/>
    <col min="2896" max="2896" width="6.140625" style="1" customWidth="1"/>
    <col min="2897" max="2897" width="5" style="1" customWidth="1"/>
    <col min="2898" max="2898" width="6.42578125" style="1" customWidth="1"/>
    <col min="2899" max="2901" width="5.42578125" style="1" customWidth="1"/>
    <col min="2902" max="2902" width="5.28515625" style="1" customWidth="1"/>
    <col min="2903" max="2903" width="5.42578125" style="1" customWidth="1"/>
    <col min="2904" max="2904" width="5.7109375" style="1" bestFit="1" customWidth="1"/>
    <col min="2905" max="2905" width="9.42578125" style="1" customWidth="1"/>
    <col min="2906" max="2906" width="10.140625" style="1" customWidth="1"/>
    <col min="2907" max="2907" width="9.140625" style="1" customWidth="1"/>
    <col min="2908" max="2908" width="9.5703125" style="1" customWidth="1"/>
    <col min="2909" max="2909" width="5.28515625" style="1" bestFit="1" customWidth="1"/>
    <col min="2910" max="2910" width="5.140625" style="1" customWidth="1"/>
    <col min="2911" max="2911" width="7.42578125" style="1" bestFit="1" customWidth="1"/>
    <col min="2912" max="2912" width="8.5703125" style="1" bestFit="1" customWidth="1"/>
    <col min="2913" max="2915" width="13.140625" style="1" bestFit="1" customWidth="1"/>
    <col min="2916" max="2916" width="13" style="1"/>
    <col min="2917" max="2917" width="29.42578125" style="1" bestFit="1" customWidth="1"/>
    <col min="2918" max="3146" width="13" style="1"/>
    <col min="3147" max="3147" width="4.5703125" style="1" customWidth="1"/>
    <col min="3148" max="3148" width="23.5703125" style="1" customWidth="1"/>
    <col min="3149" max="3149" width="30.28515625" style="1" customWidth="1"/>
    <col min="3150" max="3150" width="10.42578125" style="1" customWidth="1"/>
    <col min="3151" max="3151" width="6.7109375" style="1" bestFit="1" customWidth="1"/>
    <col min="3152" max="3152" width="6.140625" style="1" customWidth="1"/>
    <col min="3153" max="3153" width="5" style="1" customWidth="1"/>
    <col min="3154" max="3154" width="6.42578125" style="1" customWidth="1"/>
    <col min="3155" max="3157" width="5.42578125" style="1" customWidth="1"/>
    <col min="3158" max="3158" width="5.28515625" style="1" customWidth="1"/>
    <col min="3159" max="3159" width="5.42578125" style="1" customWidth="1"/>
    <col min="3160" max="3160" width="5.7109375" style="1" bestFit="1" customWidth="1"/>
    <col min="3161" max="3161" width="9.42578125" style="1" customWidth="1"/>
    <col min="3162" max="3162" width="10.140625" style="1" customWidth="1"/>
    <col min="3163" max="3163" width="9.140625" style="1" customWidth="1"/>
    <col min="3164" max="3164" width="9.5703125" style="1" customWidth="1"/>
    <col min="3165" max="3165" width="5.28515625" style="1" bestFit="1" customWidth="1"/>
    <col min="3166" max="3166" width="5.140625" style="1" customWidth="1"/>
    <col min="3167" max="3167" width="7.42578125" style="1" bestFit="1" customWidth="1"/>
    <col min="3168" max="3168" width="8.5703125" style="1" bestFit="1" customWidth="1"/>
    <col min="3169" max="3171" width="13.140625" style="1" bestFit="1" customWidth="1"/>
    <col min="3172" max="3172" width="13" style="1"/>
    <col min="3173" max="3173" width="29.42578125" style="1" bestFit="1" customWidth="1"/>
    <col min="3174" max="3402" width="13" style="1"/>
    <col min="3403" max="3403" width="4.5703125" style="1" customWidth="1"/>
    <col min="3404" max="3404" width="23.5703125" style="1" customWidth="1"/>
    <col min="3405" max="3405" width="30.28515625" style="1" customWidth="1"/>
    <col min="3406" max="3406" width="10.42578125" style="1" customWidth="1"/>
    <col min="3407" max="3407" width="6.7109375" style="1" bestFit="1" customWidth="1"/>
    <col min="3408" max="3408" width="6.140625" style="1" customWidth="1"/>
    <col min="3409" max="3409" width="5" style="1" customWidth="1"/>
    <col min="3410" max="3410" width="6.42578125" style="1" customWidth="1"/>
    <col min="3411" max="3413" width="5.42578125" style="1" customWidth="1"/>
    <col min="3414" max="3414" width="5.28515625" style="1" customWidth="1"/>
    <col min="3415" max="3415" width="5.42578125" style="1" customWidth="1"/>
    <col min="3416" max="3416" width="5.7109375" style="1" bestFit="1" customWidth="1"/>
    <col min="3417" max="3417" width="9.42578125" style="1" customWidth="1"/>
    <col min="3418" max="3418" width="10.140625" style="1" customWidth="1"/>
    <col min="3419" max="3419" width="9.140625" style="1" customWidth="1"/>
    <col min="3420" max="3420" width="9.5703125" style="1" customWidth="1"/>
    <col min="3421" max="3421" width="5.28515625" style="1" bestFit="1" customWidth="1"/>
    <col min="3422" max="3422" width="5.140625" style="1" customWidth="1"/>
    <col min="3423" max="3423" width="7.42578125" style="1" bestFit="1" customWidth="1"/>
    <col min="3424" max="3424" width="8.5703125" style="1" bestFit="1" customWidth="1"/>
    <col min="3425" max="3427" width="13.140625" style="1" bestFit="1" customWidth="1"/>
    <col min="3428" max="3428" width="13" style="1"/>
    <col min="3429" max="3429" width="29.42578125" style="1" bestFit="1" customWidth="1"/>
    <col min="3430" max="3658" width="13" style="1"/>
    <col min="3659" max="3659" width="4.5703125" style="1" customWidth="1"/>
    <col min="3660" max="3660" width="23.5703125" style="1" customWidth="1"/>
    <col min="3661" max="3661" width="30.28515625" style="1" customWidth="1"/>
    <col min="3662" max="3662" width="10.42578125" style="1" customWidth="1"/>
    <col min="3663" max="3663" width="6.7109375" style="1" bestFit="1" customWidth="1"/>
    <col min="3664" max="3664" width="6.140625" style="1" customWidth="1"/>
    <col min="3665" max="3665" width="5" style="1" customWidth="1"/>
    <col min="3666" max="3666" width="6.42578125" style="1" customWidth="1"/>
    <col min="3667" max="3669" width="5.42578125" style="1" customWidth="1"/>
    <col min="3670" max="3670" width="5.28515625" style="1" customWidth="1"/>
    <col min="3671" max="3671" width="5.42578125" style="1" customWidth="1"/>
    <col min="3672" max="3672" width="5.7109375" style="1" bestFit="1" customWidth="1"/>
    <col min="3673" max="3673" width="9.42578125" style="1" customWidth="1"/>
    <col min="3674" max="3674" width="10.140625" style="1" customWidth="1"/>
    <col min="3675" max="3675" width="9.140625" style="1" customWidth="1"/>
    <col min="3676" max="3676" width="9.5703125" style="1" customWidth="1"/>
    <col min="3677" max="3677" width="5.28515625" style="1" bestFit="1" customWidth="1"/>
    <col min="3678" max="3678" width="5.140625" style="1" customWidth="1"/>
    <col min="3679" max="3679" width="7.42578125" style="1" bestFit="1" customWidth="1"/>
    <col min="3680" max="3680" width="8.5703125" style="1" bestFit="1" customWidth="1"/>
    <col min="3681" max="3683" width="13.140625" style="1" bestFit="1" customWidth="1"/>
    <col min="3684" max="3684" width="13" style="1"/>
    <col min="3685" max="3685" width="29.42578125" style="1" bestFit="1" customWidth="1"/>
    <col min="3686" max="3914" width="13" style="1"/>
    <col min="3915" max="3915" width="4.5703125" style="1" customWidth="1"/>
    <col min="3916" max="3916" width="23.5703125" style="1" customWidth="1"/>
    <col min="3917" max="3917" width="30.28515625" style="1" customWidth="1"/>
    <col min="3918" max="3918" width="10.42578125" style="1" customWidth="1"/>
    <col min="3919" max="3919" width="6.7109375" style="1" bestFit="1" customWidth="1"/>
    <col min="3920" max="3920" width="6.140625" style="1" customWidth="1"/>
    <col min="3921" max="3921" width="5" style="1" customWidth="1"/>
    <col min="3922" max="3922" width="6.42578125" style="1" customWidth="1"/>
    <col min="3923" max="3925" width="5.42578125" style="1" customWidth="1"/>
    <col min="3926" max="3926" width="5.28515625" style="1" customWidth="1"/>
    <col min="3927" max="3927" width="5.42578125" style="1" customWidth="1"/>
    <col min="3928" max="3928" width="5.7109375" style="1" bestFit="1" customWidth="1"/>
    <col min="3929" max="3929" width="9.42578125" style="1" customWidth="1"/>
    <col min="3930" max="3930" width="10.140625" style="1" customWidth="1"/>
    <col min="3931" max="3931" width="9.140625" style="1" customWidth="1"/>
    <col min="3932" max="3932" width="9.5703125" style="1" customWidth="1"/>
    <col min="3933" max="3933" width="5.28515625" style="1" bestFit="1" customWidth="1"/>
    <col min="3934" max="3934" width="5.140625" style="1" customWidth="1"/>
    <col min="3935" max="3935" width="7.42578125" style="1" bestFit="1" customWidth="1"/>
    <col min="3936" max="3936" width="8.5703125" style="1" bestFit="1" customWidth="1"/>
    <col min="3937" max="3939" width="13.140625" style="1" bestFit="1" customWidth="1"/>
    <col min="3940" max="3940" width="13" style="1"/>
    <col min="3941" max="3941" width="29.42578125" style="1" bestFit="1" customWidth="1"/>
    <col min="3942" max="4170" width="13" style="1"/>
    <col min="4171" max="4171" width="4.5703125" style="1" customWidth="1"/>
    <col min="4172" max="4172" width="23.5703125" style="1" customWidth="1"/>
    <col min="4173" max="4173" width="30.28515625" style="1" customWidth="1"/>
    <col min="4174" max="4174" width="10.42578125" style="1" customWidth="1"/>
    <col min="4175" max="4175" width="6.7109375" style="1" bestFit="1" customWidth="1"/>
    <col min="4176" max="4176" width="6.140625" style="1" customWidth="1"/>
    <col min="4177" max="4177" width="5" style="1" customWidth="1"/>
    <col min="4178" max="4178" width="6.42578125" style="1" customWidth="1"/>
    <col min="4179" max="4181" width="5.42578125" style="1" customWidth="1"/>
    <col min="4182" max="4182" width="5.28515625" style="1" customWidth="1"/>
    <col min="4183" max="4183" width="5.42578125" style="1" customWidth="1"/>
    <col min="4184" max="4184" width="5.7109375" style="1" bestFit="1" customWidth="1"/>
    <col min="4185" max="4185" width="9.42578125" style="1" customWidth="1"/>
    <col min="4186" max="4186" width="10.140625" style="1" customWidth="1"/>
    <col min="4187" max="4187" width="9.140625" style="1" customWidth="1"/>
    <col min="4188" max="4188" width="9.5703125" style="1" customWidth="1"/>
    <col min="4189" max="4189" width="5.28515625" style="1" bestFit="1" customWidth="1"/>
    <col min="4190" max="4190" width="5.140625" style="1" customWidth="1"/>
    <col min="4191" max="4191" width="7.42578125" style="1" bestFit="1" customWidth="1"/>
    <col min="4192" max="4192" width="8.5703125" style="1" bestFit="1" customWidth="1"/>
    <col min="4193" max="4195" width="13.140625" style="1" bestFit="1" customWidth="1"/>
    <col min="4196" max="4196" width="13" style="1"/>
    <col min="4197" max="4197" width="29.42578125" style="1" bestFit="1" customWidth="1"/>
    <col min="4198" max="4426" width="13" style="1"/>
    <col min="4427" max="4427" width="4.5703125" style="1" customWidth="1"/>
    <col min="4428" max="4428" width="23.5703125" style="1" customWidth="1"/>
    <col min="4429" max="4429" width="30.28515625" style="1" customWidth="1"/>
    <col min="4430" max="4430" width="10.42578125" style="1" customWidth="1"/>
    <col min="4431" max="4431" width="6.7109375" style="1" bestFit="1" customWidth="1"/>
    <col min="4432" max="4432" width="6.140625" style="1" customWidth="1"/>
    <col min="4433" max="4433" width="5" style="1" customWidth="1"/>
    <col min="4434" max="4434" width="6.42578125" style="1" customWidth="1"/>
    <col min="4435" max="4437" width="5.42578125" style="1" customWidth="1"/>
    <col min="4438" max="4438" width="5.28515625" style="1" customWidth="1"/>
    <col min="4439" max="4439" width="5.42578125" style="1" customWidth="1"/>
    <col min="4440" max="4440" width="5.7109375" style="1" bestFit="1" customWidth="1"/>
    <col min="4441" max="4441" width="9.42578125" style="1" customWidth="1"/>
    <col min="4442" max="4442" width="10.140625" style="1" customWidth="1"/>
    <col min="4443" max="4443" width="9.140625" style="1" customWidth="1"/>
    <col min="4444" max="4444" width="9.5703125" style="1" customWidth="1"/>
    <col min="4445" max="4445" width="5.28515625" style="1" bestFit="1" customWidth="1"/>
    <col min="4446" max="4446" width="5.140625" style="1" customWidth="1"/>
    <col min="4447" max="4447" width="7.42578125" style="1" bestFit="1" customWidth="1"/>
    <col min="4448" max="4448" width="8.5703125" style="1" bestFit="1" customWidth="1"/>
    <col min="4449" max="4451" width="13.140625" style="1" bestFit="1" customWidth="1"/>
    <col min="4452" max="4452" width="13" style="1"/>
    <col min="4453" max="4453" width="29.42578125" style="1" bestFit="1" customWidth="1"/>
    <col min="4454" max="4682" width="13" style="1"/>
    <col min="4683" max="4683" width="4.5703125" style="1" customWidth="1"/>
    <col min="4684" max="4684" width="23.5703125" style="1" customWidth="1"/>
    <col min="4685" max="4685" width="30.28515625" style="1" customWidth="1"/>
    <col min="4686" max="4686" width="10.42578125" style="1" customWidth="1"/>
    <col min="4687" max="4687" width="6.7109375" style="1" bestFit="1" customWidth="1"/>
    <col min="4688" max="4688" width="6.140625" style="1" customWidth="1"/>
    <col min="4689" max="4689" width="5" style="1" customWidth="1"/>
    <col min="4690" max="4690" width="6.42578125" style="1" customWidth="1"/>
    <col min="4691" max="4693" width="5.42578125" style="1" customWidth="1"/>
    <col min="4694" max="4694" width="5.28515625" style="1" customWidth="1"/>
    <col min="4695" max="4695" width="5.42578125" style="1" customWidth="1"/>
    <col min="4696" max="4696" width="5.7109375" style="1" bestFit="1" customWidth="1"/>
    <col min="4697" max="4697" width="9.42578125" style="1" customWidth="1"/>
    <col min="4698" max="4698" width="10.140625" style="1" customWidth="1"/>
    <col min="4699" max="4699" width="9.140625" style="1" customWidth="1"/>
    <col min="4700" max="4700" width="9.5703125" style="1" customWidth="1"/>
    <col min="4701" max="4701" width="5.28515625" style="1" bestFit="1" customWidth="1"/>
    <col min="4702" max="4702" width="5.140625" style="1" customWidth="1"/>
    <col min="4703" max="4703" width="7.42578125" style="1" bestFit="1" customWidth="1"/>
    <col min="4704" max="4704" width="8.5703125" style="1" bestFit="1" customWidth="1"/>
    <col min="4705" max="4707" width="13.140625" style="1" bestFit="1" customWidth="1"/>
    <col min="4708" max="4708" width="13" style="1"/>
    <col min="4709" max="4709" width="29.42578125" style="1" bestFit="1" customWidth="1"/>
    <col min="4710" max="4938" width="13" style="1"/>
    <col min="4939" max="4939" width="4.5703125" style="1" customWidth="1"/>
    <col min="4940" max="4940" width="23.5703125" style="1" customWidth="1"/>
    <col min="4941" max="4941" width="30.28515625" style="1" customWidth="1"/>
    <col min="4942" max="4942" width="10.42578125" style="1" customWidth="1"/>
    <col min="4943" max="4943" width="6.7109375" style="1" bestFit="1" customWidth="1"/>
    <col min="4944" max="4944" width="6.140625" style="1" customWidth="1"/>
    <col min="4945" max="4945" width="5" style="1" customWidth="1"/>
    <col min="4946" max="4946" width="6.42578125" style="1" customWidth="1"/>
    <col min="4947" max="4949" width="5.42578125" style="1" customWidth="1"/>
    <col min="4950" max="4950" width="5.28515625" style="1" customWidth="1"/>
    <col min="4951" max="4951" width="5.42578125" style="1" customWidth="1"/>
    <col min="4952" max="4952" width="5.7109375" style="1" bestFit="1" customWidth="1"/>
    <col min="4953" max="4953" width="9.42578125" style="1" customWidth="1"/>
    <col min="4954" max="4954" width="10.140625" style="1" customWidth="1"/>
    <col min="4955" max="4955" width="9.140625" style="1" customWidth="1"/>
    <col min="4956" max="4956" width="9.5703125" style="1" customWidth="1"/>
    <col min="4957" max="4957" width="5.28515625" style="1" bestFit="1" customWidth="1"/>
    <col min="4958" max="4958" width="5.140625" style="1" customWidth="1"/>
    <col min="4959" max="4959" width="7.42578125" style="1" bestFit="1" customWidth="1"/>
    <col min="4960" max="4960" width="8.5703125" style="1" bestFit="1" customWidth="1"/>
    <col min="4961" max="4963" width="13.140625" style="1" bestFit="1" customWidth="1"/>
    <col min="4964" max="4964" width="13" style="1"/>
    <col min="4965" max="4965" width="29.42578125" style="1" bestFit="1" customWidth="1"/>
    <col min="4966" max="5194" width="13" style="1"/>
    <col min="5195" max="5195" width="4.5703125" style="1" customWidth="1"/>
    <col min="5196" max="5196" width="23.5703125" style="1" customWidth="1"/>
    <col min="5197" max="5197" width="30.28515625" style="1" customWidth="1"/>
    <col min="5198" max="5198" width="10.42578125" style="1" customWidth="1"/>
    <col min="5199" max="5199" width="6.7109375" style="1" bestFit="1" customWidth="1"/>
    <col min="5200" max="5200" width="6.140625" style="1" customWidth="1"/>
    <col min="5201" max="5201" width="5" style="1" customWidth="1"/>
    <col min="5202" max="5202" width="6.42578125" style="1" customWidth="1"/>
    <col min="5203" max="5205" width="5.42578125" style="1" customWidth="1"/>
    <col min="5206" max="5206" width="5.28515625" style="1" customWidth="1"/>
    <col min="5207" max="5207" width="5.42578125" style="1" customWidth="1"/>
    <col min="5208" max="5208" width="5.7109375" style="1" bestFit="1" customWidth="1"/>
    <col min="5209" max="5209" width="9.42578125" style="1" customWidth="1"/>
    <col min="5210" max="5210" width="10.140625" style="1" customWidth="1"/>
    <col min="5211" max="5211" width="9.140625" style="1" customWidth="1"/>
    <col min="5212" max="5212" width="9.5703125" style="1" customWidth="1"/>
    <col min="5213" max="5213" width="5.28515625" style="1" bestFit="1" customWidth="1"/>
    <col min="5214" max="5214" width="5.140625" style="1" customWidth="1"/>
    <col min="5215" max="5215" width="7.42578125" style="1" bestFit="1" customWidth="1"/>
    <col min="5216" max="5216" width="8.5703125" style="1" bestFit="1" customWidth="1"/>
    <col min="5217" max="5219" width="13.140625" style="1" bestFit="1" customWidth="1"/>
    <col min="5220" max="5220" width="13" style="1"/>
    <col min="5221" max="5221" width="29.42578125" style="1" bestFit="1" customWidth="1"/>
    <col min="5222" max="5450" width="13" style="1"/>
    <col min="5451" max="5451" width="4.5703125" style="1" customWidth="1"/>
    <col min="5452" max="5452" width="23.5703125" style="1" customWidth="1"/>
    <col min="5453" max="5453" width="30.28515625" style="1" customWidth="1"/>
    <col min="5454" max="5454" width="10.42578125" style="1" customWidth="1"/>
    <col min="5455" max="5455" width="6.7109375" style="1" bestFit="1" customWidth="1"/>
    <col min="5456" max="5456" width="6.140625" style="1" customWidth="1"/>
    <col min="5457" max="5457" width="5" style="1" customWidth="1"/>
    <col min="5458" max="5458" width="6.42578125" style="1" customWidth="1"/>
    <col min="5459" max="5461" width="5.42578125" style="1" customWidth="1"/>
    <col min="5462" max="5462" width="5.28515625" style="1" customWidth="1"/>
    <col min="5463" max="5463" width="5.42578125" style="1" customWidth="1"/>
    <col min="5464" max="5464" width="5.7109375" style="1" bestFit="1" customWidth="1"/>
    <col min="5465" max="5465" width="9.42578125" style="1" customWidth="1"/>
    <col min="5466" max="5466" width="10.140625" style="1" customWidth="1"/>
    <col min="5467" max="5467" width="9.140625" style="1" customWidth="1"/>
    <col min="5468" max="5468" width="9.5703125" style="1" customWidth="1"/>
    <col min="5469" max="5469" width="5.28515625" style="1" bestFit="1" customWidth="1"/>
    <col min="5470" max="5470" width="5.140625" style="1" customWidth="1"/>
    <col min="5471" max="5471" width="7.42578125" style="1" bestFit="1" customWidth="1"/>
    <col min="5472" max="5472" width="8.5703125" style="1" bestFit="1" customWidth="1"/>
    <col min="5473" max="5475" width="13.140625" style="1" bestFit="1" customWidth="1"/>
    <col min="5476" max="5476" width="13" style="1"/>
    <col min="5477" max="5477" width="29.42578125" style="1" bestFit="1" customWidth="1"/>
    <col min="5478" max="5706" width="13" style="1"/>
    <col min="5707" max="5707" width="4.5703125" style="1" customWidth="1"/>
    <col min="5708" max="5708" width="23.5703125" style="1" customWidth="1"/>
    <col min="5709" max="5709" width="30.28515625" style="1" customWidth="1"/>
    <col min="5710" max="5710" width="10.42578125" style="1" customWidth="1"/>
    <col min="5711" max="5711" width="6.7109375" style="1" bestFit="1" customWidth="1"/>
    <col min="5712" max="5712" width="6.140625" style="1" customWidth="1"/>
    <col min="5713" max="5713" width="5" style="1" customWidth="1"/>
    <col min="5714" max="5714" width="6.42578125" style="1" customWidth="1"/>
    <col min="5715" max="5717" width="5.42578125" style="1" customWidth="1"/>
    <col min="5718" max="5718" width="5.28515625" style="1" customWidth="1"/>
    <col min="5719" max="5719" width="5.42578125" style="1" customWidth="1"/>
    <col min="5720" max="5720" width="5.7109375" style="1" bestFit="1" customWidth="1"/>
    <col min="5721" max="5721" width="9.42578125" style="1" customWidth="1"/>
    <col min="5722" max="5722" width="10.140625" style="1" customWidth="1"/>
    <col min="5723" max="5723" width="9.140625" style="1" customWidth="1"/>
    <col min="5724" max="5724" width="9.5703125" style="1" customWidth="1"/>
    <col min="5725" max="5725" width="5.28515625" style="1" bestFit="1" customWidth="1"/>
    <col min="5726" max="5726" width="5.140625" style="1" customWidth="1"/>
    <col min="5727" max="5727" width="7.42578125" style="1" bestFit="1" customWidth="1"/>
    <col min="5728" max="5728" width="8.5703125" style="1" bestFit="1" customWidth="1"/>
    <col min="5729" max="5731" width="13.140625" style="1" bestFit="1" customWidth="1"/>
    <col min="5732" max="5732" width="13" style="1"/>
    <col min="5733" max="5733" width="29.42578125" style="1" bestFit="1" customWidth="1"/>
    <col min="5734" max="5962" width="13" style="1"/>
    <col min="5963" max="5963" width="4.5703125" style="1" customWidth="1"/>
    <col min="5964" max="5964" width="23.5703125" style="1" customWidth="1"/>
    <col min="5965" max="5965" width="30.28515625" style="1" customWidth="1"/>
    <col min="5966" max="5966" width="10.42578125" style="1" customWidth="1"/>
    <col min="5967" max="5967" width="6.7109375" style="1" bestFit="1" customWidth="1"/>
    <col min="5968" max="5968" width="6.140625" style="1" customWidth="1"/>
    <col min="5969" max="5969" width="5" style="1" customWidth="1"/>
    <col min="5970" max="5970" width="6.42578125" style="1" customWidth="1"/>
    <col min="5971" max="5973" width="5.42578125" style="1" customWidth="1"/>
    <col min="5974" max="5974" width="5.28515625" style="1" customWidth="1"/>
    <col min="5975" max="5975" width="5.42578125" style="1" customWidth="1"/>
    <col min="5976" max="5976" width="5.7109375" style="1" bestFit="1" customWidth="1"/>
    <col min="5977" max="5977" width="9.42578125" style="1" customWidth="1"/>
    <col min="5978" max="5978" width="10.140625" style="1" customWidth="1"/>
    <col min="5979" max="5979" width="9.140625" style="1" customWidth="1"/>
    <col min="5980" max="5980" width="9.5703125" style="1" customWidth="1"/>
    <col min="5981" max="5981" width="5.28515625" style="1" bestFit="1" customWidth="1"/>
    <col min="5982" max="5982" width="5.140625" style="1" customWidth="1"/>
    <col min="5983" max="5983" width="7.42578125" style="1" bestFit="1" customWidth="1"/>
    <col min="5984" max="5984" width="8.5703125" style="1" bestFit="1" customWidth="1"/>
    <col min="5985" max="5987" width="13.140625" style="1" bestFit="1" customWidth="1"/>
    <col min="5988" max="5988" width="13" style="1"/>
    <col min="5989" max="5989" width="29.42578125" style="1" bestFit="1" customWidth="1"/>
    <col min="5990" max="6218" width="13" style="1"/>
    <col min="6219" max="6219" width="4.5703125" style="1" customWidth="1"/>
    <col min="6220" max="6220" width="23.5703125" style="1" customWidth="1"/>
    <col min="6221" max="6221" width="30.28515625" style="1" customWidth="1"/>
    <col min="6222" max="6222" width="10.42578125" style="1" customWidth="1"/>
    <col min="6223" max="6223" width="6.7109375" style="1" bestFit="1" customWidth="1"/>
    <col min="6224" max="6224" width="6.140625" style="1" customWidth="1"/>
    <col min="6225" max="6225" width="5" style="1" customWidth="1"/>
    <col min="6226" max="6226" width="6.42578125" style="1" customWidth="1"/>
    <col min="6227" max="6229" width="5.42578125" style="1" customWidth="1"/>
    <col min="6230" max="6230" width="5.28515625" style="1" customWidth="1"/>
    <col min="6231" max="6231" width="5.42578125" style="1" customWidth="1"/>
    <col min="6232" max="6232" width="5.7109375" style="1" bestFit="1" customWidth="1"/>
    <col min="6233" max="6233" width="9.42578125" style="1" customWidth="1"/>
    <col min="6234" max="6234" width="10.140625" style="1" customWidth="1"/>
    <col min="6235" max="6235" width="9.140625" style="1" customWidth="1"/>
    <col min="6236" max="6236" width="9.5703125" style="1" customWidth="1"/>
    <col min="6237" max="6237" width="5.28515625" style="1" bestFit="1" customWidth="1"/>
    <col min="6238" max="6238" width="5.140625" style="1" customWidth="1"/>
    <col min="6239" max="6239" width="7.42578125" style="1" bestFit="1" customWidth="1"/>
    <col min="6240" max="6240" width="8.5703125" style="1" bestFit="1" customWidth="1"/>
    <col min="6241" max="6243" width="13.140625" style="1" bestFit="1" customWidth="1"/>
    <col min="6244" max="6244" width="13" style="1"/>
    <col min="6245" max="6245" width="29.42578125" style="1" bestFit="1" customWidth="1"/>
    <col min="6246" max="16384" width="13" style="1"/>
  </cols>
  <sheetData>
    <row r="1" spans="1:399" ht="19.5" customHeight="1" x14ac:dyDescent="0.2">
      <c r="D1" s="303" t="s">
        <v>35</v>
      </c>
      <c r="E1" s="303"/>
      <c r="F1" s="303"/>
      <c r="G1" s="303"/>
      <c r="H1" s="303"/>
      <c r="I1" s="303"/>
      <c r="J1" s="303"/>
    </row>
    <row r="2" spans="1:399" ht="18.600000000000001" customHeight="1" x14ac:dyDescent="0.25">
      <c r="A2" s="3"/>
      <c r="D2" s="322" t="s">
        <v>36</v>
      </c>
      <c r="E2" s="322"/>
      <c r="F2" s="100"/>
      <c r="I2" s="323" t="s">
        <v>37</v>
      </c>
      <c r="J2" s="323"/>
    </row>
    <row r="3" spans="1:399" ht="19.5" customHeight="1" x14ac:dyDescent="0.2">
      <c r="A3" s="48"/>
      <c r="B3" s="48"/>
      <c r="C3" s="48"/>
      <c r="D3" s="43"/>
      <c r="E3" s="48"/>
      <c r="F3" s="48"/>
      <c r="G3" s="48"/>
      <c r="H3" s="48"/>
      <c r="I3" s="48"/>
      <c r="J3" s="48"/>
    </row>
    <row r="4" spans="1:399" ht="25.9" customHeight="1" x14ac:dyDescent="0.25">
      <c r="A4" s="68"/>
      <c r="D4" s="108"/>
      <c r="E4" s="108"/>
      <c r="F4" s="329" t="s">
        <v>241</v>
      </c>
      <c r="G4" s="329"/>
      <c r="H4" s="329"/>
      <c r="I4" s="329"/>
      <c r="J4" s="108"/>
    </row>
    <row r="5" spans="1:399" ht="16.149999999999999" customHeight="1" x14ac:dyDescent="0.2">
      <c r="A5" s="7"/>
    </row>
    <row r="6" spans="1:399" ht="19.5" customHeight="1" x14ac:dyDescent="0.2">
      <c r="A6" s="326" t="s">
        <v>3</v>
      </c>
      <c r="B6" s="9" t="s">
        <v>14</v>
      </c>
      <c r="C6" s="10" t="s">
        <v>15</v>
      </c>
      <c r="E6" s="188" t="s">
        <v>86</v>
      </c>
    </row>
    <row r="7" spans="1:399" ht="12.75" customHeight="1" x14ac:dyDescent="0.2">
      <c r="A7" s="327"/>
      <c r="B7" s="13"/>
      <c r="C7" s="4"/>
    </row>
    <row r="8" spans="1:399" ht="22.5" customHeight="1" thickBot="1" x14ac:dyDescent="0.3">
      <c r="A8" s="113"/>
      <c r="B8" s="13"/>
      <c r="C8" s="4"/>
      <c r="D8" s="154">
        <v>1</v>
      </c>
      <c r="E8" s="161" t="s">
        <v>231</v>
      </c>
      <c r="F8" s="61"/>
      <c r="G8" s="61"/>
      <c r="H8" s="61"/>
      <c r="I8" s="61"/>
      <c r="J8" s="61"/>
    </row>
    <row r="9" spans="1:399" s="17" customFormat="1" ht="22.5" customHeight="1" thickTop="1" thickBot="1" x14ac:dyDescent="0.3">
      <c r="A9" s="65" t="e">
        <f>IF(C9="",#REF!/MIN(#REF!)*100,"в\к")</f>
        <v>#REF!</v>
      </c>
      <c r="B9" s="14"/>
      <c r="C9" s="4"/>
      <c r="D9" s="154"/>
      <c r="E9" s="162"/>
      <c r="F9" s="253" t="s">
        <v>243</v>
      </c>
      <c r="G9" s="61"/>
      <c r="H9" s="61"/>
      <c r="I9" s="61"/>
      <c r="J9" s="6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</row>
    <row r="10" spans="1:399" s="20" customFormat="1" ht="22.5" customHeight="1" thickTop="1" thickBot="1" x14ac:dyDescent="0.3">
      <c r="A10" s="65" t="e">
        <f>IF(C10="",#REF!/MIN(#REF!)*100,"в\к")</f>
        <v>#REF!</v>
      </c>
      <c r="B10" s="14"/>
      <c r="C10" s="4"/>
      <c r="D10" s="154">
        <v>2</v>
      </c>
      <c r="E10" s="166" t="s">
        <v>243</v>
      </c>
      <c r="F10" s="162"/>
      <c r="G10" s="61"/>
      <c r="H10" s="61"/>
      <c r="I10" s="61"/>
      <c r="J10" s="6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</row>
    <row r="11" spans="1:399" s="20" customFormat="1" ht="22.5" customHeight="1" thickTop="1" thickBot="1" x14ac:dyDescent="0.3">
      <c r="A11" s="65"/>
      <c r="B11" s="14"/>
      <c r="C11" s="4"/>
      <c r="D11" s="154"/>
      <c r="E11" s="61"/>
      <c r="F11" s="163"/>
      <c r="G11" s="164"/>
      <c r="H11" s="255" t="s">
        <v>243</v>
      </c>
      <c r="I11" s="61"/>
      <c r="J11" s="6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</row>
    <row r="12" spans="1:399" s="20" customFormat="1" ht="22.5" customHeight="1" thickTop="1" thickBot="1" x14ac:dyDescent="0.3">
      <c r="A12" s="65"/>
      <c r="B12" s="14"/>
      <c r="C12" s="4"/>
      <c r="D12" s="154">
        <v>3</v>
      </c>
      <c r="E12" s="161" t="s">
        <v>233</v>
      </c>
      <c r="F12" s="163"/>
      <c r="G12" s="61"/>
      <c r="H12" s="162"/>
      <c r="I12" s="61"/>
      <c r="J12" s="6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</row>
    <row r="13" spans="1:399" s="20" customFormat="1" ht="22.5" customHeight="1" thickTop="1" thickBot="1" x14ac:dyDescent="0.3">
      <c r="A13" s="65"/>
      <c r="B13" s="14"/>
      <c r="C13" s="4"/>
      <c r="D13" s="154"/>
      <c r="E13" s="162"/>
      <c r="F13" s="254" t="s">
        <v>217</v>
      </c>
      <c r="G13" s="61"/>
      <c r="H13" s="163"/>
      <c r="I13" s="61"/>
      <c r="J13" s="6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</row>
    <row r="14" spans="1:399" s="20" customFormat="1" ht="22.5" customHeight="1" thickTop="1" thickBot="1" x14ac:dyDescent="0.3">
      <c r="A14" s="65"/>
      <c r="B14" s="14"/>
      <c r="C14" s="4"/>
      <c r="D14" s="154">
        <v>4</v>
      </c>
      <c r="E14" s="166" t="s">
        <v>217</v>
      </c>
      <c r="F14" s="61"/>
      <c r="G14" s="61"/>
      <c r="H14" s="163"/>
      <c r="I14" s="61"/>
      <c r="J14" s="6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</row>
    <row r="15" spans="1:399" s="20" customFormat="1" ht="22.5" customHeight="1" thickTop="1" thickBot="1" x14ac:dyDescent="0.3">
      <c r="A15" s="65"/>
      <c r="B15" s="14"/>
      <c r="C15" s="4"/>
      <c r="D15" s="154"/>
      <c r="E15" s="61"/>
      <c r="F15" s="61"/>
      <c r="G15" s="61"/>
      <c r="H15" s="163"/>
      <c r="I15" s="253" t="s">
        <v>219</v>
      </c>
      <c r="J15" s="6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</row>
    <row r="16" spans="1:399" s="20" customFormat="1" ht="22.5" customHeight="1" thickTop="1" thickBot="1" x14ac:dyDescent="0.3">
      <c r="A16" s="65"/>
      <c r="B16" s="14"/>
      <c r="C16" s="4"/>
      <c r="D16" s="154">
        <v>5</v>
      </c>
      <c r="E16" s="161" t="s">
        <v>218</v>
      </c>
      <c r="F16" s="61"/>
      <c r="G16" s="61"/>
      <c r="H16" s="163"/>
      <c r="I16" s="162"/>
      <c r="J16" s="6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</row>
    <row r="17" spans="1:399" s="20" customFormat="1" ht="22.5" customHeight="1" thickTop="1" thickBot="1" x14ac:dyDescent="0.3">
      <c r="A17" s="65"/>
      <c r="B17" s="14"/>
      <c r="C17" s="4"/>
      <c r="D17" s="154"/>
      <c r="E17" s="162"/>
      <c r="F17" s="164"/>
      <c r="G17" s="255" t="s">
        <v>219</v>
      </c>
      <c r="H17" s="163"/>
      <c r="I17" s="163"/>
      <c r="J17" s="6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</row>
    <row r="18" spans="1:399" s="20" customFormat="1" ht="22.5" customHeight="1" thickTop="1" thickBot="1" x14ac:dyDescent="0.3">
      <c r="A18" s="65"/>
      <c r="B18" s="14"/>
      <c r="C18" s="4"/>
      <c r="D18" s="154">
        <v>6</v>
      </c>
      <c r="E18" s="166" t="s">
        <v>219</v>
      </c>
      <c r="F18" s="61"/>
      <c r="G18" s="162"/>
      <c r="H18" s="163"/>
      <c r="I18" s="163"/>
      <c r="J18" s="6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</row>
    <row r="19" spans="1:399" ht="22.5" customHeight="1" thickTop="1" thickBot="1" x14ac:dyDescent="0.3">
      <c r="A19" s="65" t="e">
        <f>IF(C19="",#REF!/MIN(#REF!)*100,"в\к")</f>
        <v>#REF!</v>
      </c>
      <c r="B19" s="14"/>
      <c r="C19" s="4"/>
      <c r="D19" s="154"/>
      <c r="E19" s="177"/>
      <c r="F19" s="177"/>
      <c r="G19" s="169"/>
      <c r="H19" s="257" t="s">
        <v>219</v>
      </c>
      <c r="I19" s="169"/>
      <c r="J19" s="177"/>
    </row>
    <row r="20" spans="1:399" s="22" customFormat="1" ht="22.5" customHeight="1" thickTop="1" thickBot="1" x14ac:dyDescent="0.3">
      <c r="A20" s="65" t="e">
        <f>IF(C20="",#REF!/MIN(#REF!)*100,"в\к")</f>
        <v>#REF!</v>
      </c>
      <c r="B20" s="18"/>
      <c r="C20" s="4"/>
      <c r="D20" s="154">
        <v>7</v>
      </c>
      <c r="E20" s="170" t="s">
        <v>226</v>
      </c>
      <c r="F20" s="177"/>
      <c r="G20" s="169"/>
      <c r="H20" s="177"/>
      <c r="I20" s="169"/>
      <c r="J20" s="177"/>
      <c r="K20" s="4"/>
      <c r="L20" s="4"/>
      <c r="M20" s="4"/>
    </row>
    <row r="21" spans="1:399" s="4" customFormat="1" ht="22.5" customHeight="1" thickTop="1" thickBot="1" x14ac:dyDescent="0.3">
      <c r="A21" s="65" t="e">
        <f>IF(C21="",#REF!/MIN(#REF!)*100,"в\к")</f>
        <v>#REF!</v>
      </c>
      <c r="B21" s="14"/>
      <c r="D21" s="154"/>
      <c r="E21" s="168"/>
      <c r="F21" s="256" t="s">
        <v>453</v>
      </c>
      <c r="G21" s="169"/>
      <c r="H21" s="177"/>
      <c r="I21" s="169"/>
      <c r="J21" s="177"/>
    </row>
    <row r="22" spans="1:399" ht="22.5" customHeight="1" thickTop="1" thickBot="1" x14ac:dyDescent="0.3">
      <c r="A22" s="65" t="e">
        <f>IF(C22="",#REF!/MIN(#REF!)*100,"в\к")</f>
        <v>#REF!</v>
      </c>
      <c r="B22" s="18"/>
      <c r="C22" s="4"/>
      <c r="D22" s="154">
        <v>8</v>
      </c>
      <c r="E22" s="172" t="s">
        <v>292</v>
      </c>
      <c r="F22" s="168"/>
      <c r="G22" s="257" t="s">
        <v>84</v>
      </c>
      <c r="H22" s="177"/>
      <c r="I22" s="169"/>
      <c r="J22" s="177"/>
    </row>
    <row r="23" spans="1:399" ht="22.5" customHeight="1" thickTop="1" x14ac:dyDescent="0.25">
      <c r="A23" s="65" t="e">
        <f>IF(C23="",#REF!/MIN(#REF!)*100,"в\к")</f>
        <v>#REF!</v>
      </c>
      <c r="B23" s="14"/>
      <c r="C23" s="4"/>
      <c r="D23" s="154"/>
      <c r="E23" s="177"/>
      <c r="F23" s="169"/>
      <c r="G23" s="177"/>
      <c r="H23" s="177"/>
      <c r="I23" s="169"/>
      <c r="J23" s="177"/>
    </row>
    <row r="24" spans="1:399" ht="22.5" customHeight="1" thickBot="1" x14ac:dyDescent="0.3">
      <c r="A24" s="147"/>
      <c r="B24" s="14"/>
      <c r="C24" s="4"/>
      <c r="D24" s="154">
        <v>9</v>
      </c>
      <c r="E24" s="161" t="s">
        <v>84</v>
      </c>
      <c r="F24" s="166"/>
      <c r="G24" s="61"/>
      <c r="H24" s="61"/>
      <c r="I24" s="163"/>
      <c r="J24" s="177"/>
    </row>
    <row r="25" spans="1:399" ht="22.5" customHeight="1" thickTop="1" x14ac:dyDescent="0.25">
      <c r="A25" s="147"/>
      <c r="B25" s="14"/>
      <c r="C25" s="4"/>
      <c r="D25" s="154"/>
      <c r="E25" s="177"/>
      <c r="F25" s="177"/>
      <c r="G25" s="177"/>
      <c r="H25" s="177"/>
      <c r="I25" s="169"/>
      <c r="J25" s="177"/>
    </row>
    <row r="26" spans="1:399" ht="22.5" customHeight="1" thickBot="1" x14ac:dyDescent="0.3">
      <c r="A26" s="30"/>
      <c r="B26" s="18"/>
      <c r="D26" s="154"/>
      <c r="E26" s="35"/>
      <c r="F26" s="35"/>
      <c r="G26" s="35"/>
      <c r="H26" s="35"/>
      <c r="I26" s="163"/>
      <c r="J26" s="253" t="s">
        <v>454</v>
      </c>
    </row>
    <row r="27" spans="1:399" ht="22.5" customHeight="1" thickTop="1" x14ac:dyDescent="0.25">
      <c r="A27" s="30"/>
      <c r="B27" s="18"/>
      <c r="E27" s="35"/>
      <c r="F27" s="35"/>
      <c r="G27" s="35"/>
      <c r="H27" s="35"/>
      <c r="I27" s="163"/>
      <c r="J27" s="61"/>
    </row>
    <row r="28" spans="1:399" ht="22.5" customHeight="1" x14ac:dyDescent="0.25">
      <c r="A28" s="30"/>
      <c r="B28" s="18"/>
      <c r="E28" s="188" t="s">
        <v>100</v>
      </c>
      <c r="F28" s="35"/>
      <c r="G28" s="35"/>
      <c r="H28" s="35"/>
      <c r="I28" s="163"/>
      <c r="J28" s="61"/>
    </row>
    <row r="29" spans="1:399" ht="22.5" customHeight="1" x14ac:dyDescent="0.25">
      <c r="A29" s="30"/>
      <c r="B29" s="18"/>
      <c r="E29" s="35"/>
      <c r="F29" s="35"/>
      <c r="G29" s="35"/>
      <c r="H29" s="35"/>
      <c r="I29" s="163"/>
      <c r="J29" s="61"/>
    </row>
    <row r="30" spans="1:399" ht="22.5" customHeight="1" thickBot="1" x14ac:dyDescent="0.3">
      <c r="A30" s="30"/>
      <c r="B30" s="18"/>
      <c r="D30" s="154">
        <v>1</v>
      </c>
      <c r="E30" s="161" t="s">
        <v>44</v>
      </c>
      <c r="F30" s="61"/>
      <c r="G30" s="61"/>
      <c r="H30" s="61"/>
      <c r="I30" s="163"/>
      <c r="J30" s="61"/>
    </row>
    <row r="31" spans="1:399" ht="22.5" customHeight="1" thickTop="1" thickBot="1" x14ac:dyDescent="0.3">
      <c r="A31" s="30"/>
      <c r="B31" s="18"/>
      <c r="D31" s="154"/>
      <c r="E31" s="162"/>
      <c r="F31" s="253" t="s">
        <v>44</v>
      </c>
      <c r="G31" s="61"/>
      <c r="H31" s="61"/>
      <c r="I31" s="163"/>
      <c r="J31" s="61"/>
    </row>
    <row r="32" spans="1:399" ht="22.5" customHeight="1" thickTop="1" thickBot="1" x14ac:dyDescent="0.3">
      <c r="A32" s="30"/>
      <c r="B32" s="18"/>
      <c r="D32" s="154">
        <v>2</v>
      </c>
      <c r="E32" s="166" t="s">
        <v>222</v>
      </c>
      <c r="F32" s="162"/>
      <c r="G32" s="61"/>
      <c r="H32" s="61"/>
      <c r="I32" s="163"/>
      <c r="J32" s="61"/>
    </row>
    <row r="33" spans="1:10" s="35" customFormat="1" ht="22.5" customHeight="1" thickTop="1" thickBot="1" x14ac:dyDescent="0.3">
      <c r="A33" s="30"/>
      <c r="B33" s="18"/>
      <c r="D33" s="154"/>
      <c r="E33" s="61"/>
      <c r="F33" s="163"/>
      <c r="G33" s="164"/>
      <c r="H33" s="255" t="s">
        <v>216</v>
      </c>
      <c r="I33" s="163"/>
      <c r="J33" s="61"/>
    </row>
    <row r="34" spans="1:10" ht="22.5" customHeight="1" thickTop="1" thickBot="1" x14ac:dyDescent="0.3">
      <c r="A34" s="30"/>
      <c r="B34" s="18"/>
      <c r="D34" s="154">
        <v>3</v>
      </c>
      <c r="E34" s="161" t="s">
        <v>216</v>
      </c>
      <c r="F34" s="163"/>
      <c r="G34" s="61"/>
      <c r="H34" s="162"/>
      <c r="I34" s="163"/>
      <c r="J34" s="61"/>
    </row>
    <row r="35" spans="1:10" ht="22.5" customHeight="1" thickTop="1" thickBot="1" x14ac:dyDescent="0.3">
      <c r="A35" s="30"/>
      <c r="B35" s="18"/>
      <c r="D35" s="154"/>
      <c r="E35" s="162"/>
      <c r="F35" s="254" t="s">
        <v>216</v>
      </c>
      <c r="G35" s="61"/>
      <c r="H35" s="163"/>
      <c r="I35" s="163"/>
      <c r="J35" s="61"/>
    </row>
    <row r="36" spans="1:10" ht="22.5" customHeight="1" thickTop="1" thickBot="1" x14ac:dyDescent="0.3">
      <c r="A36" s="30"/>
      <c r="B36" s="18"/>
      <c r="D36" s="154">
        <v>4</v>
      </c>
      <c r="E36" s="166" t="s">
        <v>38</v>
      </c>
      <c r="F36" s="61"/>
      <c r="G36" s="61"/>
      <c r="H36" s="163"/>
      <c r="I36" s="163"/>
      <c r="J36" s="61"/>
    </row>
    <row r="37" spans="1:10" ht="22.5" customHeight="1" thickTop="1" thickBot="1" x14ac:dyDescent="0.3">
      <c r="A37" s="30"/>
      <c r="B37" s="18"/>
      <c r="D37" s="154"/>
      <c r="E37" s="61"/>
      <c r="F37" s="61"/>
      <c r="G37" s="61"/>
      <c r="H37" s="163"/>
      <c r="I37" s="254" t="s">
        <v>456</v>
      </c>
      <c r="J37" s="61"/>
    </row>
    <row r="38" spans="1:10" ht="22.5" customHeight="1" thickTop="1" thickBot="1" x14ac:dyDescent="0.3">
      <c r="A38" s="30"/>
      <c r="B38" s="18"/>
      <c r="D38" s="154">
        <v>5</v>
      </c>
      <c r="E38" s="161" t="s">
        <v>224</v>
      </c>
      <c r="F38" s="61"/>
      <c r="G38" s="61"/>
      <c r="H38" s="163"/>
      <c r="I38" s="61"/>
      <c r="J38" s="61"/>
    </row>
    <row r="39" spans="1:10" ht="22.5" customHeight="1" thickTop="1" thickBot="1" x14ac:dyDescent="0.3">
      <c r="A39" s="30"/>
      <c r="B39" s="18"/>
      <c r="D39" s="154"/>
      <c r="E39" s="162"/>
      <c r="F39" s="164"/>
      <c r="G39" s="255" t="s">
        <v>443</v>
      </c>
      <c r="H39" s="163"/>
      <c r="I39" s="61"/>
      <c r="J39" s="61"/>
    </row>
    <row r="40" spans="1:10" ht="22.5" customHeight="1" thickTop="1" thickBot="1" x14ac:dyDescent="0.3">
      <c r="A40" s="37"/>
      <c r="D40" s="154">
        <v>6</v>
      </c>
      <c r="E40" s="166" t="s">
        <v>227</v>
      </c>
      <c r="F40" s="61"/>
      <c r="G40" s="162"/>
      <c r="H40" s="163"/>
      <c r="I40" s="61"/>
      <c r="J40" s="61"/>
    </row>
    <row r="41" spans="1:10" ht="22.5" customHeight="1" thickTop="1" thickBot="1" x14ac:dyDescent="0.3">
      <c r="A41" s="3"/>
      <c r="D41" s="154"/>
      <c r="E41" s="177"/>
      <c r="F41" s="177"/>
      <c r="G41" s="169"/>
      <c r="H41" s="257" t="s">
        <v>455</v>
      </c>
      <c r="I41" s="177"/>
      <c r="J41" s="178"/>
    </row>
    <row r="42" spans="1:10" ht="22.5" customHeight="1" thickTop="1" thickBot="1" x14ac:dyDescent="0.3">
      <c r="A42" s="3"/>
      <c r="D42" s="154">
        <v>7</v>
      </c>
      <c r="E42" s="170" t="s">
        <v>42</v>
      </c>
      <c r="F42" s="177"/>
      <c r="G42" s="169"/>
      <c r="H42" s="177"/>
      <c r="I42" s="177"/>
      <c r="J42" s="178"/>
    </row>
    <row r="43" spans="1:10" ht="22.5" customHeight="1" thickTop="1" thickBot="1" x14ac:dyDescent="0.3">
      <c r="D43" s="154"/>
      <c r="E43" s="168"/>
      <c r="F43" s="256" t="s">
        <v>246</v>
      </c>
      <c r="G43" s="169"/>
      <c r="H43" s="177"/>
      <c r="I43" s="177"/>
      <c r="J43" s="178"/>
    </row>
    <row r="44" spans="1:10" ht="22.5" customHeight="1" thickTop="1" thickBot="1" x14ac:dyDescent="0.3">
      <c r="A44" s="1"/>
      <c r="D44" s="154">
        <v>8</v>
      </c>
      <c r="E44" s="172" t="s">
        <v>246</v>
      </c>
      <c r="F44" s="168"/>
      <c r="G44" s="257" t="s">
        <v>457</v>
      </c>
      <c r="H44" s="177"/>
      <c r="I44" s="177"/>
      <c r="J44" s="178"/>
    </row>
    <row r="45" spans="1:10" ht="22.5" customHeight="1" thickTop="1" x14ac:dyDescent="0.25">
      <c r="A45" s="1"/>
      <c r="D45" s="154"/>
      <c r="E45" s="177"/>
      <c r="F45" s="169"/>
      <c r="G45" s="177"/>
      <c r="H45" s="177"/>
      <c r="I45" s="177"/>
      <c r="J45" s="178"/>
    </row>
    <row r="46" spans="1:10" ht="22.5" customHeight="1" thickBot="1" x14ac:dyDescent="0.3">
      <c r="A46" s="1"/>
      <c r="D46" s="154">
        <v>9</v>
      </c>
      <c r="E46" s="161" t="s">
        <v>230</v>
      </c>
      <c r="F46" s="166"/>
      <c r="G46" s="61"/>
      <c r="H46" s="61"/>
      <c r="I46" s="61"/>
      <c r="J46" s="178"/>
    </row>
    <row r="47" spans="1:10" ht="22.5" customHeight="1" thickTop="1" x14ac:dyDescent="0.3">
      <c r="A47" s="1"/>
      <c r="D47" s="154"/>
      <c r="E47" s="61"/>
      <c r="F47" s="61"/>
      <c r="G47" s="61"/>
      <c r="H47" s="35"/>
      <c r="I47" s="174"/>
      <c r="J47" s="176" t="s">
        <v>234</v>
      </c>
    </row>
    <row r="48" spans="1:10" ht="22.5" customHeight="1" thickBot="1" x14ac:dyDescent="0.3">
      <c r="A48" s="1"/>
      <c r="D48" s="154"/>
      <c r="E48" s="61"/>
      <c r="F48" s="61"/>
      <c r="G48" s="61"/>
      <c r="H48" s="35"/>
      <c r="I48" s="161" t="s">
        <v>216</v>
      </c>
      <c r="J48" s="155"/>
    </row>
    <row r="49" spans="1:10" ht="22.5" customHeight="1" thickTop="1" thickBot="1" x14ac:dyDescent="0.3">
      <c r="A49" s="1"/>
      <c r="E49" s="155"/>
      <c r="F49" s="155"/>
      <c r="G49" s="155"/>
      <c r="H49" s="155"/>
      <c r="I49" s="156"/>
      <c r="J49" s="157"/>
    </row>
    <row r="50" spans="1:10" ht="22.5" customHeight="1" thickTop="1" thickBot="1" x14ac:dyDescent="0.3">
      <c r="A50" s="1"/>
      <c r="E50" s="155"/>
      <c r="F50" s="155"/>
      <c r="G50" s="155"/>
      <c r="H50" s="155"/>
      <c r="I50" s="158" t="s">
        <v>220</v>
      </c>
      <c r="J50" s="155"/>
    </row>
    <row r="51" spans="1:10" ht="22.5" customHeight="1" thickTop="1" x14ac:dyDescent="0.25">
      <c r="A51" s="1"/>
      <c r="F51" s="155"/>
      <c r="G51" s="155"/>
      <c r="H51" s="155"/>
      <c r="I51" s="155"/>
      <c r="J51" s="155"/>
    </row>
    <row r="52" spans="1:10" ht="22.5" customHeight="1" x14ac:dyDescent="0.3">
      <c r="A52" s="1"/>
      <c r="E52" s="176" t="s">
        <v>235</v>
      </c>
      <c r="F52" s="258" t="s">
        <v>458</v>
      </c>
      <c r="G52" s="155"/>
      <c r="H52" s="155"/>
      <c r="I52" s="155"/>
      <c r="J52" s="155"/>
    </row>
    <row r="53" spans="1:10" ht="22.5" customHeight="1" x14ac:dyDescent="0.3">
      <c r="A53" s="1"/>
      <c r="E53" s="176" t="s">
        <v>236</v>
      </c>
      <c r="F53" s="258" t="s">
        <v>219</v>
      </c>
      <c r="G53" s="155"/>
      <c r="H53" s="155"/>
      <c r="I53" s="155"/>
      <c r="J53" s="155"/>
    </row>
    <row r="54" spans="1:10" ht="22.5" customHeight="1" x14ac:dyDescent="0.3">
      <c r="A54" s="1"/>
      <c r="E54" s="176" t="s">
        <v>237</v>
      </c>
      <c r="F54" s="258" t="s">
        <v>220</v>
      </c>
      <c r="G54" s="155"/>
      <c r="H54" s="155"/>
      <c r="I54" s="155"/>
      <c r="J54" s="155"/>
    </row>
    <row r="55" spans="1:10" ht="22.5" customHeight="1" x14ac:dyDescent="0.3">
      <c r="A55" s="1"/>
      <c r="E55" s="176" t="s">
        <v>238</v>
      </c>
      <c r="F55" s="258" t="s">
        <v>216</v>
      </c>
      <c r="G55" s="155"/>
      <c r="H55" s="155"/>
      <c r="I55" s="155"/>
      <c r="J55" s="155"/>
    </row>
    <row r="56" spans="1:10" ht="22.5" customHeight="1" x14ac:dyDescent="0.3">
      <c r="A56" s="1"/>
      <c r="E56" s="176"/>
      <c r="F56" s="155"/>
      <c r="G56" s="155"/>
      <c r="H56" s="155"/>
      <c r="I56" s="155"/>
      <c r="J56" s="155"/>
    </row>
    <row r="57" spans="1:10" ht="22.5" customHeight="1" x14ac:dyDescent="0.25">
      <c r="A57" s="1"/>
      <c r="E57" s="35" t="s">
        <v>239</v>
      </c>
      <c r="F57" s="155"/>
      <c r="G57" s="155"/>
      <c r="H57" s="155"/>
      <c r="I57" s="155"/>
      <c r="J57" s="155"/>
    </row>
    <row r="58" spans="1:10" ht="13.5" customHeight="1" x14ac:dyDescent="0.25">
      <c r="A58" s="1"/>
      <c r="E58" s="35"/>
    </row>
    <row r="59" spans="1:10" ht="22.5" customHeight="1" x14ac:dyDescent="0.25">
      <c r="A59" s="1"/>
      <c r="E59" s="35" t="s">
        <v>240</v>
      </c>
    </row>
    <row r="60" spans="1:10" x14ac:dyDescent="0.2">
      <c r="A60" s="1"/>
    </row>
    <row r="61" spans="1:10" x14ac:dyDescent="0.2">
      <c r="A61" s="1"/>
    </row>
    <row r="62" spans="1:10" x14ac:dyDescent="0.2">
      <c r="A62" s="1"/>
    </row>
    <row r="63" spans="1:10" x14ac:dyDescent="0.2">
      <c r="A63" s="1"/>
    </row>
    <row r="64" spans="1:10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</sheetData>
  <autoFilter ref="A8:C8"/>
  <dataConsolidate/>
  <mergeCells count="5">
    <mergeCell ref="D1:J1"/>
    <mergeCell ref="D2:E2"/>
    <mergeCell ref="I2:J2"/>
    <mergeCell ref="F4:I4"/>
    <mergeCell ref="A6:A7"/>
  </mergeCells>
  <conditionalFormatting sqref="B2:C2 B4:C65485">
    <cfRule type="cellIs" dxfId="1" priority="1" stopIfTrue="1" operator="equal">
      <formula>"лично"</formula>
    </cfRule>
    <cfRule type="cellIs" dxfId="0" priority="2" stopIfTrue="1" operator="equal">
      <formula>"в/к"</formula>
    </cfRule>
  </conditionalFormatting>
  <pageMargins left="0.25" right="0.25" top="0.23333333333333334" bottom="0.21333333333333335" header="0.3" footer="0.3"/>
  <pageSetup paperSize="9" scale="64" orientation="portrait" r:id="rId1"/>
  <headerFooter alignWithMargins="0"/>
  <colBreaks count="1" manualBreakCount="1">
    <brk id="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4"/>
  <sheetViews>
    <sheetView view="pageLayout" topLeftCell="A52" workbookViewId="0">
      <selection activeCell="D50" sqref="D50"/>
    </sheetView>
  </sheetViews>
  <sheetFormatPr defaultRowHeight="15.75" x14ac:dyDescent="0.25"/>
  <cols>
    <col min="1" max="1" width="4.7109375" style="120" customWidth="1"/>
    <col min="2" max="2" width="29.5703125" customWidth="1"/>
    <col min="3" max="3" width="22.85546875" style="130" customWidth="1"/>
    <col min="4" max="4" width="25.28515625" customWidth="1"/>
    <col min="5" max="5" width="23" customWidth="1"/>
    <col min="6" max="6" width="25.140625" customWidth="1"/>
  </cols>
  <sheetData>
    <row r="1" spans="1:7" ht="51" customHeight="1" x14ac:dyDescent="0.25">
      <c r="A1" s="303" t="s">
        <v>35</v>
      </c>
      <c r="B1" s="303"/>
      <c r="C1" s="303"/>
      <c r="D1" s="303"/>
      <c r="E1" s="303"/>
      <c r="F1" s="303"/>
      <c r="G1" s="2"/>
    </row>
    <row r="2" spans="1:7" ht="18.75" customHeight="1" x14ac:dyDescent="0.25">
      <c r="B2" s="322" t="s">
        <v>36</v>
      </c>
      <c r="C2" s="322"/>
      <c r="F2" s="186" t="s">
        <v>37</v>
      </c>
      <c r="G2" s="105"/>
    </row>
    <row r="3" spans="1:7" ht="18.75" x14ac:dyDescent="0.25">
      <c r="C3" s="129" t="s">
        <v>85</v>
      </c>
    </row>
    <row r="4" spans="1:7" ht="18.75" x14ac:dyDescent="0.3">
      <c r="B4" s="125" t="s">
        <v>86</v>
      </c>
    </row>
    <row r="5" spans="1:7" x14ac:dyDescent="0.25">
      <c r="B5" s="124"/>
    </row>
    <row r="6" spans="1:7" ht="16.5" thickBot="1" x14ac:dyDescent="0.3">
      <c r="A6" s="120">
        <v>1</v>
      </c>
      <c r="B6" s="114" t="s">
        <v>87</v>
      </c>
    </row>
    <row r="7" spans="1:7" ht="31.5" thickTop="1" thickBot="1" x14ac:dyDescent="0.3">
      <c r="B7" s="115"/>
      <c r="C7" s="128" t="s">
        <v>87</v>
      </c>
    </row>
    <row r="8" spans="1:7" ht="17.25" thickTop="1" thickBot="1" x14ac:dyDescent="0.3">
      <c r="A8" s="120">
        <v>2</v>
      </c>
      <c r="B8" s="116" t="s">
        <v>88</v>
      </c>
      <c r="C8" s="131"/>
    </row>
    <row r="9" spans="1:7" ht="17.25" thickTop="1" thickBot="1" x14ac:dyDescent="0.3">
      <c r="C9" s="132"/>
      <c r="D9" s="114" t="s">
        <v>87</v>
      </c>
    </row>
    <row r="10" spans="1:7" ht="17.25" thickTop="1" thickBot="1" x14ac:dyDescent="0.3">
      <c r="A10" s="120">
        <v>3</v>
      </c>
      <c r="B10" s="114" t="s">
        <v>89</v>
      </c>
      <c r="C10" s="132"/>
      <c r="D10" s="115"/>
    </row>
    <row r="11" spans="1:7" ht="17.25" thickTop="1" thickBot="1" x14ac:dyDescent="0.3">
      <c r="B11" s="115"/>
      <c r="C11" s="133" t="s">
        <v>89</v>
      </c>
      <c r="D11" s="118"/>
    </row>
    <row r="12" spans="1:7" ht="17.25" thickTop="1" thickBot="1" x14ac:dyDescent="0.3">
      <c r="A12" s="120">
        <v>4</v>
      </c>
      <c r="B12" s="116" t="s">
        <v>90</v>
      </c>
      <c r="D12" s="118"/>
    </row>
    <row r="13" spans="1:7" ht="17.25" thickTop="1" thickBot="1" x14ac:dyDescent="0.3">
      <c r="A13" s="121"/>
      <c r="D13" s="118"/>
      <c r="E13" s="114" t="s">
        <v>87</v>
      </c>
    </row>
    <row r="14" spans="1:7" ht="17.25" thickTop="1" thickBot="1" x14ac:dyDescent="0.3">
      <c r="A14" s="120">
        <v>5</v>
      </c>
      <c r="B14" s="114" t="s">
        <v>91</v>
      </c>
      <c r="D14" s="118"/>
      <c r="E14" s="115"/>
    </row>
    <row r="15" spans="1:7" ht="31.5" thickTop="1" thickBot="1" x14ac:dyDescent="0.3">
      <c r="B15" s="115"/>
      <c r="C15" s="128" t="s">
        <v>91</v>
      </c>
      <c r="D15" s="118"/>
      <c r="E15" s="118"/>
    </row>
    <row r="16" spans="1:7" ht="17.25" thickTop="1" thickBot="1" x14ac:dyDescent="0.3">
      <c r="A16" s="120">
        <v>6</v>
      </c>
      <c r="B16" s="116" t="s">
        <v>92</v>
      </c>
      <c r="C16" s="131"/>
      <c r="D16" s="127"/>
      <c r="E16" s="118"/>
    </row>
    <row r="17" spans="1:6" ht="31.5" thickTop="1" thickBot="1" x14ac:dyDescent="0.3">
      <c r="C17" s="132"/>
      <c r="D17" s="135" t="s">
        <v>91</v>
      </c>
      <c r="E17" s="118"/>
    </row>
    <row r="18" spans="1:6" ht="17.25" thickTop="1" thickBot="1" x14ac:dyDescent="0.3">
      <c r="A18" s="120">
        <v>7</v>
      </c>
      <c r="B18" s="114" t="s">
        <v>93</v>
      </c>
      <c r="C18" s="132"/>
      <c r="E18" s="118"/>
    </row>
    <row r="19" spans="1:6" ht="31.5" thickTop="1" thickBot="1" x14ac:dyDescent="0.3">
      <c r="B19" s="115"/>
      <c r="C19" s="133" t="s">
        <v>114</v>
      </c>
      <c r="E19" s="118"/>
    </row>
    <row r="20" spans="1:6" ht="17.25" thickTop="1" thickBot="1" x14ac:dyDescent="0.3">
      <c r="A20" s="120">
        <v>8</v>
      </c>
      <c r="B20" s="116" t="s">
        <v>114</v>
      </c>
      <c r="E20" s="118"/>
      <c r="F20" s="117" t="s">
        <v>446</v>
      </c>
    </row>
    <row r="21" spans="1:6" ht="16.5" thickTop="1" x14ac:dyDescent="0.25">
      <c r="E21" s="118"/>
      <c r="F21" s="137"/>
    </row>
    <row r="22" spans="1:6" ht="16.5" thickBot="1" x14ac:dyDescent="0.3">
      <c r="A22" s="120">
        <v>9</v>
      </c>
      <c r="B22" s="114" t="s">
        <v>94</v>
      </c>
      <c r="E22" s="118"/>
    </row>
    <row r="23" spans="1:6" ht="31.5" thickTop="1" thickBot="1" x14ac:dyDescent="0.3">
      <c r="B23" s="115"/>
      <c r="C23" s="134" t="s">
        <v>95</v>
      </c>
      <c r="E23" s="118"/>
    </row>
    <row r="24" spans="1:6" ht="17.25" thickTop="1" thickBot="1" x14ac:dyDescent="0.3">
      <c r="A24" s="120">
        <v>10</v>
      </c>
      <c r="B24" s="116" t="s">
        <v>95</v>
      </c>
      <c r="C24" s="131"/>
      <c r="E24" s="118"/>
    </row>
    <row r="25" spans="1:6" ht="31.5" thickTop="1" thickBot="1" x14ac:dyDescent="0.3">
      <c r="C25" s="132"/>
      <c r="D25" s="128" t="s">
        <v>96</v>
      </c>
      <c r="E25" s="118"/>
    </row>
    <row r="26" spans="1:6" ht="17.25" thickTop="1" thickBot="1" x14ac:dyDescent="0.3">
      <c r="A26" s="120">
        <v>11</v>
      </c>
      <c r="B26" s="114" t="s">
        <v>96</v>
      </c>
      <c r="C26" s="132"/>
      <c r="D26" s="115"/>
      <c r="E26" s="118"/>
    </row>
    <row r="27" spans="1:6" ht="31.5" thickTop="1" thickBot="1" x14ac:dyDescent="0.3">
      <c r="B27" s="115"/>
      <c r="C27" s="135" t="s">
        <v>96</v>
      </c>
      <c r="D27" s="118"/>
      <c r="E27" s="118"/>
    </row>
    <row r="28" spans="1:6" ht="17.25" thickTop="1" thickBot="1" x14ac:dyDescent="0.3">
      <c r="A28" s="120">
        <v>12</v>
      </c>
      <c r="B28" s="116" t="s">
        <v>97</v>
      </c>
      <c r="D28" s="118"/>
      <c r="E28" s="119" t="s">
        <v>446</v>
      </c>
    </row>
    <row r="29" spans="1:6" ht="16.5" thickTop="1" x14ac:dyDescent="0.25">
      <c r="D29" s="118"/>
    </row>
    <row r="30" spans="1:6" ht="16.5" thickBot="1" x14ac:dyDescent="0.3">
      <c r="A30" s="120">
        <v>13</v>
      </c>
      <c r="B30" s="114" t="s">
        <v>251</v>
      </c>
      <c r="D30" s="118"/>
    </row>
    <row r="31" spans="1:6" ht="17.25" thickTop="1" thickBot="1" x14ac:dyDescent="0.3">
      <c r="B31" s="115"/>
      <c r="C31" s="128" t="s">
        <v>251</v>
      </c>
      <c r="D31" s="118"/>
    </row>
    <row r="32" spans="1:6" ht="17.25" thickTop="1" thickBot="1" x14ac:dyDescent="0.3">
      <c r="A32" s="120">
        <v>14</v>
      </c>
      <c r="B32" s="116" t="s">
        <v>98</v>
      </c>
      <c r="C32" s="131"/>
      <c r="D32" s="116" t="s">
        <v>99</v>
      </c>
    </row>
    <row r="33" spans="1:4" ht="16.5" thickTop="1" x14ac:dyDescent="0.25">
      <c r="C33" s="132"/>
    </row>
    <row r="34" spans="1:4" ht="16.5" thickBot="1" x14ac:dyDescent="0.3">
      <c r="A34" s="120">
        <v>15</v>
      </c>
      <c r="B34" s="114" t="s">
        <v>99</v>
      </c>
      <c r="C34" s="133"/>
    </row>
    <row r="35" spans="1:4" ht="16.5" thickTop="1" x14ac:dyDescent="0.25"/>
    <row r="37" spans="1:4" x14ac:dyDescent="0.25">
      <c r="B37" t="s">
        <v>447</v>
      </c>
    </row>
    <row r="38" spans="1:4" x14ac:dyDescent="0.25">
      <c r="B38" s="123" t="s">
        <v>449</v>
      </c>
      <c r="C38" s="337" t="s">
        <v>448</v>
      </c>
      <c r="D38" s="337"/>
    </row>
    <row r="39" spans="1:4" x14ac:dyDescent="0.25">
      <c r="B39" s="223" t="s">
        <v>450</v>
      </c>
      <c r="C39" s="337" t="s">
        <v>87</v>
      </c>
      <c r="D39" s="337"/>
    </row>
    <row r="41" spans="1:4" ht="19.5" customHeight="1" x14ac:dyDescent="0.25">
      <c r="B41" s="222" t="s">
        <v>235</v>
      </c>
      <c r="C41" s="336" t="s">
        <v>448</v>
      </c>
      <c r="D41" s="336"/>
    </row>
    <row r="42" spans="1:4" x14ac:dyDescent="0.25">
      <c r="B42" s="222" t="s">
        <v>236</v>
      </c>
      <c r="C42" s="250" t="s">
        <v>452</v>
      </c>
      <c r="D42" s="251"/>
    </row>
    <row r="43" spans="1:4" x14ac:dyDescent="0.25">
      <c r="B43" s="222" t="s">
        <v>237</v>
      </c>
      <c r="C43" s="336" t="s">
        <v>87</v>
      </c>
      <c r="D43" s="336"/>
    </row>
    <row r="44" spans="1:4" x14ac:dyDescent="0.25">
      <c r="B44" s="222" t="s">
        <v>238</v>
      </c>
      <c r="C44" s="252" t="s">
        <v>451</v>
      </c>
      <c r="D44" s="251"/>
    </row>
    <row r="45" spans="1:4" x14ac:dyDescent="0.25">
      <c r="D45" s="223"/>
    </row>
    <row r="56" spans="1:6" ht="19.5" customHeight="1" x14ac:dyDescent="0.25">
      <c r="A56" s="303" t="s">
        <v>35</v>
      </c>
      <c r="B56" s="303"/>
      <c r="C56" s="303"/>
      <c r="D56" s="303"/>
      <c r="E56" s="303"/>
      <c r="F56" s="303"/>
    </row>
    <row r="57" spans="1:6" x14ac:dyDescent="0.25">
      <c r="B57" s="322" t="s">
        <v>36</v>
      </c>
      <c r="C57" s="322"/>
      <c r="E57" s="105"/>
      <c r="F57" s="105" t="s">
        <v>37</v>
      </c>
    </row>
    <row r="58" spans="1:6" ht="18.75" x14ac:dyDescent="0.25">
      <c r="C58" s="129" t="s">
        <v>85</v>
      </c>
    </row>
    <row r="59" spans="1:6" ht="18.75" x14ac:dyDescent="0.3">
      <c r="B59" s="125" t="s">
        <v>100</v>
      </c>
    </row>
    <row r="60" spans="1:6" x14ac:dyDescent="0.25">
      <c r="B60" s="124"/>
    </row>
    <row r="61" spans="1:6" ht="16.5" thickBot="1" x14ac:dyDescent="0.3">
      <c r="A61" s="120">
        <v>1</v>
      </c>
      <c r="B61" s="114" t="s">
        <v>101</v>
      </c>
    </row>
    <row r="62" spans="1:6" ht="31.5" thickTop="1" thickBot="1" x14ac:dyDescent="0.3">
      <c r="B62" s="115"/>
      <c r="C62" s="128" t="s">
        <v>101</v>
      </c>
    </row>
    <row r="63" spans="1:6" ht="17.25" thickTop="1" thickBot="1" x14ac:dyDescent="0.3">
      <c r="A63" s="120">
        <v>2</v>
      </c>
      <c r="B63" s="116" t="s">
        <v>102</v>
      </c>
      <c r="C63" s="131"/>
    </row>
    <row r="64" spans="1:6" ht="17.25" thickTop="1" thickBot="1" x14ac:dyDescent="0.3">
      <c r="C64" s="132"/>
      <c r="D64" s="114" t="s">
        <v>101</v>
      </c>
    </row>
    <row r="65" spans="1:9" ht="17.25" thickTop="1" thickBot="1" x14ac:dyDescent="0.3">
      <c r="A65" s="120">
        <v>3</v>
      </c>
      <c r="B65" s="114" t="s">
        <v>103</v>
      </c>
      <c r="C65" s="132"/>
      <c r="D65" s="115"/>
    </row>
    <row r="66" spans="1:9" ht="17.25" thickTop="1" thickBot="1" x14ac:dyDescent="0.3">
      <c r="B66" s="115"/>
      <c r="C66" s="133" t="s">
        <v>103</v>
      </c>
      <c r="D66" s="118"/>
    </row>
    <row r="67" spans="1:9" ht="17.25" thickTop="1" thickBot="1" x14ac:dyDescent="0.3">
      <c r="A67" s="120">
        <v>4</v>
      </c>
      <c r="B67" s="116" t="s">
        <v>104</v>
      </c>
      <c r="D67" s="118"/>
    </row>
    <row r="68" spans="1:9" ht="17.25" thickTop="1" thickBot="1" x14ac:dyDescent="0.3">
      <c r="A68" s="121"/>
      <c r="D68" s="118"/>
      <c r="E68" s="114" t="s">
        <v>101</v>
      </c>
      <c r="F68" s="122"/>
      <c r="G68" s="122"/>
      <c r="H68" s="122"/>
      <c r="I68" s="122"/>
    </row>
    <row r="69" spans="1:9" ht="17.25" thickTop="1" thickBot="1" x14ac:dyDescent="0.3">
      <c r="A69" s="120">
        <v>5</v>
      </c>
      <c r="B69" s="114" t="s">
        <v>105</v>
      </c>
      <c r="D69" s="118"/>
      <c r="E69" s="115"/>
      <c r="F69" s="122"/>
      <c r="G69" s="122"/>
      <c r="H69" s="122"/>
      <c r="I69" s="122"/>
    </row>
    <row r="70" spans="1:9" ht="31.5" thickTop="1" thickBot="1" x14ac:dyDescent="0.3">
      <c r="B70" s="115"/>
      <c r="C70" s="134" t="s">
        <v>115</v>
      </c>
      <c r="D70" s="118"/>
      <c r="E70" s="118"/>
      <c r="F70" s="122"/>
      <c r="G70" s="122"/>
      <c r="H70" s="122"/>
      <c r="I70" s="122"/>
    </row>
    <row r="71" spans="1:9" ht="17.25" thickTop="1" thickBot="1" x14ac:dyDescent="0.3">
      <c r="A71" s="120">
        <v>6</v>
      </c>
      <c r="B71" s="116" t="s">
        <v>115</v>
      </c>
      <c r="C71" s="131"/>
      <c r="D71" s="127"/>
      <c r="E71" s="118"/>
      <c r="F71" s="122"/>
      <c r="G71" s="122"/>
      <c r="H71" s="122"/>
      <c r="I71" s="122"/>
    </row>
    <row r="72" spans="1:9" ht="17.25" thickTop="1" thickBot="1" x14ac:dyDescent="0.3">
      <c r="C72" s="132"/>
      <c r="D72" s="119" t="s">
        <v>106</v>
      </c>
      <c r="E72" s="118"/>
      <c r="F72" s="122"/>
      <c r="G72" s="122"/>
      <c r="H72" s="122"/>
      <c r="I72" s="122"/>
    </row>
    <row r="73" spans="1:9" ht="17.25" thickTop="1" thickBot="1" x14ac:dyDescent="0.3">
      <c r="A73" s="120">
        <v>7</v>
      </c>
      <c r="B73" s="114" t="s">
        <v>106</v>
      </c>
      <c r="C73" s="132"/>
      <c r="E73" s="118"/>
      <c r="F73" s="122"/>
      <c r="G73" s="122"/>
      <c r="H73" s="122"/>
      <c r="I73" s="122"/>
    </row>
    <row r="74" spans="1:9" ht="31.5" thickTop="1" thickBot="1" x14ac:dyDescent="0.3">
      <c r="B74" s="115"/>
      <c r="C74" s="133" t="s">
        <v>106</v>
      </c>
      <c r="E74" s="118"/>
      <c r="F74" s="122"/>
      <c r="G74" s="122"/>
      <c r="H74" s="122"/>
      <c r="I74" s="122"/>
    </row>
    <row r="75" spans="1:9" ht="17.25" thickTop="1" thickBot="1" x14ac:dyDescent="0.3">
      <c r="A75" s="120">
        <v>8</v>
      </c>
      <c r="B75" s="116" t="s">
        <v>107</v>
      </c>
      <c r="E75" s="118"/>
      <c r="F75" s="114" t="s">
        <v>101</v>
      </c>
      <c r="G75" s="122"/>
      <c r="H75" s="122"/>
      <c r="I75" s="122"/>
    </row>
    <row r="76" spans="1:9" ht="16.5" thickTop="1" x14ac:dyDescent="0.25">
      <c r="E76" s="118"/>
      <c r="F76" s="122"/>
      <c r="G76" s="122"/>
      <c r="H76" s="122"/>
      <c r="I76" s="122"/>
    </row>
    <row r="77" spans="1:9" ht="16.5" thickBot="1" x14ac:dyDescent="0.3">
      <c r="A77" s="120">
        <v>9</v>
      </c>
      <c r="B77" s="114" t="s">
        <v>108</v>
      </c>
      <c r="E77" s="118"/>
      <c r="F77" s="122"/>
      <c r="G77" s="122"/>
      <c r="H77" s="122"/>
      <c r="I77" s="122"/>
    </row>
    <row r="78" spans="1:9" ht="31.5" thickTop="1" thickBot="1" x14ac:dyDescent="0.3">
      <c r="B78" s="115"/>
      <c r="C78" s="134" t="s">
        <v>109</v>
      </c>
      <c r="E78" s="118"/>
      <c r="F78" s="122"/>
      <c r="G78" s="122"/>
      <c r="H78" s="122"/>
      <c r="I78" s="122"/>
    </row>
    <row r="79" spans="1:9" ht="17.25" thickTop="1" thickBot="1" x14ac:dyDescent="0.3">
      <c r="A79" s="120">
        <v>10</v>
      </c>
      <c r="B79" s="116" t="s">
        <v>109</v>
      </c>
      <c r="C79" s="131"/>
      <c r="E79" s="118"/>
      <c r="F79" s="122"/>
      <c r="G79" s="122"/>
      <c r="H79" s="122"/>
      <c r="I79" s="122"/>
    </row>
    <row r="80" spans="1:9" ht="17.25" thickTop="1" thickBot="1" x14ac:dyDescent="0.3">
      <c r="C80" s="132"/>
      <c r="D80" s="117" t="s">
        <v>109</v>
      </c>
      <c r="E80" s="118"/>
      <c r="F80" s="122"/>
      <c r="G80" s="122"/>
      <c r="H80" s="122"/>
      <c r="I80" s="122"/>
    </row>
    <row r="81" spans="1:10" ht="17.25" thickTop="1" thickBot="1" x14ac:dyDescent="0.3">
      <c r="A81" s="120">
        <v>11</v>
      </c>
      <c r="B81" s="114" t="s">
        <v>110</v>
      </c>
      <c r="C81" s="132"/>
      <c r="D81" s="136"/>
      <c r="E81" s="118"/>
      <c r="F81" s="122"/>
      <c r="G81" s="122"/>
      <c r="H81" s="122"/>
      <c r="I81" s="122"/>
    </row>
    <row r="82" spans="1:10" ht="17.25" thickTop="1" thickBot="1" x14ac:dyDescent="0.3">
      <c r="B82" s="115"/>
      <c r="C82" s="135"/>
      <c r="D82" s="127"/>
      <c r="E82" s="118"/>
      <c r="F82" s="122"/>
      <c r="G82" s="122"/>
      <c r="H82" s="122"/>
      <c r="I82" s="122"/>
    </row>
    <row r="83" spans="1:10" ht="17.25" thickTop="1" thickBot="1" x14ac:dyDescent="0.3">
      <c r="A83" s="120">
        <v>12</v>
      </c>
      <c r="B83" s="116" t="s">
        <v>111</v>
      </c>
      <c r="D83" s="118"/>
      <c r="E83" s="119" t="s">
        <v>445</v>
      </c>
      <c r="F83" s="122"/>
      <c r="G83" s="122"/>
      <c r="H83" s="122"/>
      <c r="I83" s="122"/>
    </row>
    <row r="84" spans="1:10" ht="16.5" thickTop="1" x14ac:dyDescent="0.25">
      <c r="D84" s="118"/>
    </row>
    <row r="85" spans="1:10" ht="16.5" thickBot="1" x14ac:dyDescent="0.3">
      <c r="A85" s="120">
        <v>13</v>
      </c>
      <c r="B85" s="114" t="s">
        <v>112</v>
      </c>
      <c r="D85" s="118"/>
    </row>
    <row r="86" spans="1:10" ht="17.25" thickTop="1" thickBot="1" x14ac:dyDescent="0.3">
      <c r="B86" s="115"/>
      <c r="C86" s="134" t="s">
        <v>116</v>
      </c>
      <c r="D86" s="118"/>
    </row>
    <row r="87" spans="1:10" ht="17.25" thickTop="1" thickBot="1" x14ac:dyDescent="0.3">
      <c r="A87" s="120">
        <v>14</v>
      </c>
      <c r="B87" s="116" t="s">
        <v>116</v>
      </c>
      <c r="C87" s="131"/>
      <c r="D87" s="116" t="s">
        <v>113</v>
      </c>
    </row>
    <row r="88" spans="1:10" ht="16.5" thickTop="1" x14ac:dyDescent="0.25">
      <c r="C88" s="132"/>
    </row>
    <row r="89" spans="1:10" ht="16.5" thickBot="1" x14ac:dyDescent="0.3">
      <c r="A89" s="120">
        <v>15</v>
      </c>
      <c r="B89" s="114" t="s">
        <v>113</v>
      </c>
      <c r="C89" s="133"/>
    </row>
    <row r="90" spans="1:10" ht="16.5" thickTop="1" x14ac:dyDescent="0.25">
      <c r="D90" s="122"/>
    </row>
    <row r="91" spans="1:10" ht="15" x14ac:dyDescent="0.25">
      <c r="A91" s="225" t="s">
        <v>4</v>
      </c>
      <c r="B91" t="s">
        <v>0</v>
      </c>
      <c r="C91" s="130" t="s">
        <v>65</v>
      </c>
      <c r="D91" t="s">
        <v>392</v>
      </c>
    </row>
    <row r="92" spans="1:10" ht="30" x14ac:dyDescent="0.25">
      <c r="A92" s="222">
        <v>1</v>
      </c>
      <c r="B92" s="224" t="s">
        <v>38</v>
      </c>
      <c r="C92" s="130" t="s">
        <v>422</v>
      </c>
      <c r="D92" s="223">
        <v>10</v>
      </c>
    </row>
    <row r="93" spans="1:10" ht="30" x14ac:dyDescent="0.25">
      <c r="A93" s="222">
        <v>2</v>
      </c>
      <c r="B93" s="223" t="s">
        <v>246</v>
      </c>
      <c r="C93" s="130" t="s">
        <v>428</v>
      </c>
      <c r="D93" s="223">
        <v>5</v>
      </c>
      <c r="J93" s="123"/>
    </row>
    <row r="94" spans="1:10" ht="30" x14ac:dyDescent="0.25">
      <c r="A94" s="222">
        <v>3</v>
      </c>
      <c r="B94" s="224" t="s">
        <v>429</v>
      </c>
      <c r="C94" s="130" t="s">
        <v>430</v>
      </c>
      <c r="D94" s="223">
        <v>4</v>
      </c>
    </row>
    <row r="95" spans="1:10" ht="30" x14ac:dyDescent="0.25">
      <c r="A95" s="222">
        <v>4</v>
      </c>
      <c r="B95" s="224" t="s">
        <v>56</v>
      </c>
      <c r="C95" s="130" t="s">
        <v>425</v>
      </c>
      <c r="D95" s="223">
        <v>4</v>
      </c>
    </row>
    <row r="96" spans="1:10" ht="30" x14ac:dyDescent="0.25">
      <c r="A96" s="222">
        <v>5</v>
      </c>
      <c r="B96" s="224" t="s">
        <v>216</v>
      </c>
      <c r="C96" s="130" t="s">
        <v>431</v>
      </c>
      <c r="D96" s="223">
        <v>3</v>
      </c>
    </row>
    <row r="97" spans="1:4" ht="30.75" customHeight="1" x14ac:dyDescent="0.25">
      <c r="A97" s="222">
        <v>6</v>
      </c>
      <c r="B97" s="224" t="s">
        <v>230</v>
      </c>
      <c r="C97" s="130" t="s">
        <v>432</v>
      </c>
      <c r="D97" s="223">
        <v>2</v>
      </c>
    </row>
    <row r="98" spans="1:4" ht="30" x14ac:dyDescent="0.25">
      <c r="A98" s="222">
        <v>7</v>
      </c>
      <c r="B98" s="224" t="s">
        <v>423</v>
      </c>
      <c r="C98" s="130" t="s">
        <v>424</v>
      </c>
      <c r="D98" s="223">
        <v>2</v>
      </c>
    </row>
    <row r="99" spans="1:4" ht="30" x14ac:dyDescent="0.25">
      <c r="A99" s="222">
        <v>8</v>
      </c>
      <c r="B99" s="223" t="s">
        <v>44</v>
      </c>
      <c r="C99" s="130" t="s">
        <v>426</v>
      </c>
      <c r="D99" s="223">
        <v>2</v>
      </c>
    </row>
    <row r="100" spans="1:4" ht="30" x14ac:dyDescent="0.25">
      <c r="A100" s="222">
        <v>9</v>
      </c>
      <c r="B100" s="226" t="s">
        <v>227</v>
      </c>
      <c r="C100" s="130" t="s">
        <v>427</v>
      </c>
      <c r="D100" s="223">
        <v>1</v>
      </c>
    </row>
    <row r="101" spans="1:4" x14ac:dyDescent="0.25">
      <c r="A101" s="222"/>
      <c r="B101" s="226"/>
      <c r="D101" s="223"/>
    </row>
    <row r="102" spans="1:4" x14ac:dyDescent="0.25">
      <c r="B102" s="224" t="s">
        <v>239</v>
      </c>
    </row>
    <row r="104" spans="1:4" x14ac:dyDescent="0.25">
      <c r="B104" t="s">
        <v>399</v>
      </c>
    </row>
  </sheetData>
  <mergeCells count="8">
    <mergeCell ref="A1:F1"/>
    <mergeCell ref="B57:C57"/>
    <mergeCell ref="B2:C2"/>
    <mergeCell ref="A56:F56"/>
    <mergeCell ref="C41:D41"/>
    <mergeCell ref="C38:D38"/>
    <mergeCell ref="C39:D39"/>
    <mergeCell ref="C43:D43"/>
  </mergeCells>
  <pageMargins left="7.9166666666666663E-2" right="3.125E-2" top="0.375" bottom="0.34041666666666665" header="0.3" footer="0.3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6" workbookViewId="0">
      <selection activeCell="H8" sqref="H8"/>
    </sheetView>
  </sheetViews>
  <sheetFormatPr defaultRowHeight="15.75" x14ac:dyDescent="0.25"/>
  <cols>
    <col min="1" max="1" width="50.7109375" customWidth="1"/>
    <col min="2" max="2" width="6.7109375" style="120" customWidth="1"/>
    <col min="3" max="3" width="8.140625" style="120" customWidth="1"/>
    <col min="4" max="4" width="7.28515625" style="120" customWidth="1"/>
    <col min="5" max="5" width="6.42578125" style="120" customWidth="1"/>
    <col min="6" max="6" width="7" style="120" customWidth="1"/>
    <col min="7" max="7" width="10.42578125" style="120" customWidth="1"/>
    <col min="8" max="8" width="7.42578125" customWidth="1"/>
  </cols>
  <sheetData>
    <row r="1" spans="1:7" ht="48.75" customHeight="1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24" customHeight="1" x14ac:dyDescent="0.25">
      <c r="A2" s="322" t="s">
        <v>36</v>
      </c>
      <c r="B2" s="322"/>
      <c r="C2" s="100"/>
      <c r="D2" s="4"/>
      <c r="E2" s="323" t="s">
        <v>37</v>
      </c>
      <c r="F2" s="323"/>
      <c r="G2" s="323"/>
    </row>
    <row r="3" spans="1:7" ht="24.75" customHeight="1" x14ac:dyDescent="0.25">
      <c r="A3" s="332" t="s">
        <v>149</v>
      </c>
      <c r="B3" s="332"/>
      <c r="C3" s="332"/>
      <c r="D3" s="332"/>
      <c r="E3" s="332"/>
      <c r="F3" s="332"/>
      <c r="G3" s="332"/>
    </row>
    <row r="4" spans="1:7" x14ac:dyDescent="0.25">
      <c r="B4" s="120" t="s">
        <v>117</v>
      </c>
      <c r="C4" s="120" t="s">
        <v>119</v>
      </c>
      <c r="D4" s="120" t="s">
        <v>118</v>
      </c>
      <c r="E4" s="120" t="s">
        <v>120</v>
      </c>
      <c r="F4" s="120" t="s">
        <v>121</v>
      </c>
      <c r="G4" s="120" t="s">
        <v>122</v>
      </c>
    </row>
    <row r="5" spans="1:7" ht="19.5" x14ac:dyDescent="0.25">
      <c r="A5" s="138" t="s">
        <v>124</v>
      </c>
      <c r="B5" s="120">
        <v>7</v>
      </c>
      <c r="C5" s="120">
        <v>7</v>
      </c>
      <c r="D5" s="120">
        <v>13</v>
      </c>
    </row>
    <row r="6" spans="1:7" ht="19.5" x14ac:dyDescent="0.25">
      <c r="A6" s="138" t="s">
        <v>125</v>
      </c>
      <c r="B6" s="120">
        <v>9</v>
      </c>
      <c r="C6" s="120">
        <v>9</v>
      </c>
      <c r="D6" s="120">
        <v>23</v>
      </c>
      <c r="F6" s="120">
        <v>2</v>
      </c>
    </row>
    <row r="7" spans="1:7" ht="19.5" x14ac:dyDescent="0.25">
      <c r="A7" s="126" t="s">
        <v>126</v>
      </c>
      <c r="B7" s="120">
        <v>17</v>
      </c>
      <c r="C7" s="120">
        <v>17</v>
      </c>
      <c r="D7" s="120">
        <v>12</v>
      </c>
      <c r="E7" s="120">
        <v>20</v>
      </c>
      <c r="F7" s="120">
        <v>20</v>
      </c>
    </row>
    <row r="8" spans="1:7" ht="19.5" x14ac:dyDescent="0.25">
      <c r="A8" s="126" t="s">
        <v>127</v>
      </c>
      <c r="B8" s="120">
        <v>11</v>
      </c>
      <c r="C8" s="120">
        <v>11</v>
      </c>
      <c r="D8" s="120">
        <v>1</v>
      </c>
      <c r="E8" s="120">
        <v>3</v>
      </c>
      <c r="F8" s="120">
        <v>3</v>
      </c>
    </row>
    <row r="9" spans="1:7" ht="19.5" x14ac:dyDescent="0.25">
      <c r="A9" s="126" t="s">
        <v>128</v>
      </c>
      <c r="B9" s="120">
        <v>24</v>
      </c>
      <c r="C9" s="120">
        <v>24</v>
      </c>
      <c r="D9" s="120">
        <v>19</v>
      </c>
      <c r="E9" s="120">
        <v>11</v>
      </c>
      <c r="F9" s="120">
        <v>11</v>
      </c>
    </row>
    <row r="10" spans="1:7" ht="19.5" x14ac:dyDescent="0.25">
      <c r="A10" s="126" t="s">
        <v>129</v>
      </c>
      <c r="B10" s="120">
        <v>4</v>
      </c>
      <c r="C10" s="120">
        <v>4</v>
      </c>
      <c r="D10" s="120">
        <v>17</v>
      </c>
      <c r="E10" s="120">
        <v>8</v>
      </c>
      <c r="F10" s="120">
        <v>8</v>
      </c>
    </row>
    <row r="11" spans="1:7" ht="19.5" x14ac:dyDescent="0.25">
      <c r="A11" s="126" t="s">
        <v>130</v>
      </c>
      <c r="B11" s="120">
        <v>14</v>
      </c>
      <c r="C11" s="120">
        <v>14</v>
      </c>
      <c r="D11" s="120">
        <v>7</v>
      </c>
      <c r="E11" s="120">
        <v>16</v>
      </c>
      <c r="F11" s="120">
        <v>16</v>
      </c>
    </row>
    <row r="12" spans="1:7" ht="19.5" x14ac:dyDescent="0.25">
      <c r="A12" s="126" t="s">
        <v>123</v>
      </c>
      <c r="B12" s="120">
        <v>25</v>
      </c>
      <c r="C12" s="120">
        <v>25</v>
      </c>
      <c r="D12" s="120">
        <v>6</v>
      </c>
    </row>
    <row r="13" spans="1:7" ht="19.5" x14ac:dyDescent="0.25">
      <c r="A13" s="126" t="s">
        <v>131</v>
      </c>
      <c r="C13" s="120">
        <v>12</v>
      </c>
      <c r="D13" s="120">
        <v>22</v>
      </c>
      <c r="F13" s="120">
        <v>4</v>
      </c>
    </row>
    <row r="14" spans="1:7" ht="19.5" x14ac:dyDescent="0.25">
      <c r="A14" s="126" t="s">
        <v>132</v>
      </c>
      <c r="B14" s="120">
        <v>6</v>
      </c>
      <c r="C14" s="120">
        <v>6</v>
      </c>
      <c r="D14" s="120">
        <v>4</v>
      </c>
      <c r="E14" s="120">
        <v>5</v>
      </c>
      <c r="F14" s="120">
        <v>5</v>
      </c>
    </row>
    <row r="15" spans="1:7" ht="19.5" x14ac:dyDescent="0.25">
      <c r="A15" s="126" t="s">
        <v>133</v>
      </c>
      <c r="B15" s="120">
        <v>13</v>
      </c>
      <c r="C15" s="120">
        <v>13</v>
      </c>
      <c r="D15" s="120">
        <v>18</v>
      </c>
      <c r="E15" s="120">
        <v>17</v>
      </c>
      <c r="F15" s="120">
        <v>17</v>
      </c>
    </row>
    <row r="16" spans="1:7" ht="19.5" x14ac:dyDescent="0.25">
      <c r="A16" s="126" t="s">
        <v>134</v>
      </c>
    </row>
    <row r="17" spans="1:6" ht="19.5" x14ac:dyDescent="0.25">
      <c r="A17" s="126" t="s">
        <v>145</v>
      </c>
      <c r="B17" s="120">
        <v>15</v>
      </c>
      <c r="C17" s="120">
        <v>15</v>
      </c>
      <c r="E17" s="120">
        <v>19</v>
      </c>
      <c r="F17" s="120">
        <v>19</v>
      </c>
    </row>
    <row r="18" spans="1:6" ht="19.5" x14ac:dyDescent="0.25">
      <c r="A18" s="126" t="s">
        <v>135</v>
      </c>
      <c r="B18" s="120">
        <v>23</v>
      </c>
      <c r="C18" s="120">
        <v>23</v>
      </c>
      <c r="D18" s="120">
        <v>3</v>
      </c>
      <c r="E18" s="120">
        <v>22</v>
      </c>
      <c r="F18" s="120">
        <v>22</v>
      </c>
    </row>
    <row r="19" spans="1:6" ht="19.5" x14ac:dyDescent="0.25">
      <c r="A19" s="126" t="s">
        <v>84</v>
      </c>
      <c r="B19" s="120">
        <v>2</v>
      </c>
      <c r="C19" s="120">
        <v>2</v>
      </c>
      <c r="D19" s="120">
        <v>10</v>
      </c>
      <c r="E19" s="120">
        <v>1</v>
      </c>
      <c r="F19" s="120">
        <v>1</v>
      </c>
    </row>
    <row r="20" spans="1:6" ht="19.5" x14ac:dyDescent="0.25">
      <c r="A20" s="126" t="s">
        <v>137</v>
      </c>
      <c r="B20" s="120">
        <v>21</v>
      </c>
      <c r="C20" s="120">
        <v>21</v>
      </c>
      <c r="D20" s="120">
        <v>2</v>
      </c>
      <c r="E20" s="120">
        <v>13</v>
      </c>
      <c r="F20" s="120">
        <v>13</v>
      </c>
    </row>
    <row r="21" spans="1:6" ht="19.5" x14ac:dyDescent="0.25">
      <c r="A21" s="126" t="s">
        <v>139</v>
      </c>
      <c r="B21" s="120">
        <v>18</v>
      </c>
      <c r="C21" s="120">
        <v>18</v>
      </c>
      <c r="D21" s="120">
        <v>8</v>
      </c>
      <c r="E21" s="120">
        <v>6</v>
      </c>
      <c r="F21" s="120">
        <v>6</v>
      </c>
    </row>
    <row r="22" spans="1:6" ht="19.5" x14ac:dyDescent="0.25">
      <c r="A22" s="126" t="s">
        <v>140</v>
      </c>
      <c r="B22" s="120">
        <v>5</v>
      </c>
      <c r="C22" s="120">
        <v>5</v>
      </c>
      <c r="D22" s="120">
        <v>21</v>
      </c>
      <c r="E22" s="120">
        <v>18</v>
      </c>
      <c r="F22" s="120">
        <v>18</v>
      </c>
    </row>
    <row r="23" spans="1:6" ht="19.5" x14ac:dyDescent="0.25">
      <c r="A23" s="126" t="s">
        <v>141</v>
      </c>
      <c r="B23" s="120">
        <v>3</v>
      </c>
      <c r="C23" s="120">
        <v>3</v>
      </c>
      <c r="D23" s="120">
        <v>20</v>
      </c>
      <c r="E23" s="120">
        <v>7</v>
      </c>
      <c r="F23" s="120">
        <v>7</v>
      </c>
    </row>
    <row r="24" spans="1:6" ht="19.5" x14ac:dyDescent="0.25">
      <c r="A24" s="126" t="s">
        <v>142</v>
      </c>
      <c r="B24" s="120">
        <v>20</v>
      </c>
      <c r="C24" s="120">
        <v>20</v>
      </c>
      <c r="D24" s="120">
        <v>16</v>
      </c>
      <c r="E24" s="120">
        <v>19</v>
      </c>
      <c r="F24" s="120">
        <v>19</v>
      </c>
    </row>
    <row r="25" spans="1:6" ht="19.5" x14ac:dyDescent="0.25">
      <c r="A25" s="126" t="s">
        <v>138</v>
      </c>
      <c r="B25" s="120">
        <v>16</v>
      </c>
      <c r="C25" s="120">
        <v>16</v>
      </c>
      <c r="D25" s="120">
        <v>5</v>
      </c>
      <c r="E25" s="120">
        <v>15</v>
      </c>
      <c r="F25" s="120">
        <v>15</v>
      </c>
    </row>
    <row r="26" spans="1:6" ht="19.5" x14ac:dyDescent="0.25">
      <c r="A26" s="126" t="s">
        <v>146</v>
      </c>
      <c r="B26" s="120">
        <v>8</v>
      </c>
      <c r="C26" s="120">
        <v>8</v>
      </c>
      <c r="D26" s="120">
        <v>11</v>
      </c>
      <c r="E26" s="120">
        <v>14</v>
      </c>
      <c r="F26" s="120">
        <v>14</v>
      </c>
    </row>
    <row r="27" spans="1:6" ht="19.5" x14ac:dyDescent="0.25">
      <c r="A27" s="126" t="s">
        <v>136</v>
      </c>
      <c r="C27" s="120">
        <v>22</v>
      </c>
      <c r="E27" s="120">
        <v>9</v>
      </c>
      <c r="F27" s="120">
        <v>9</v>
      </c>
    </row>
    <row r="28" spans="1:6" ht="19.5" x14ac:dyDescent="0.25">
      <c r="A28" s="126" t="s">
        <v>50</v>
      </c>
      <c r="B28" s="120">
        <v>10</v>
      </c>
      <c r="C28" s="120">
        <v>10</v>
      </c>
      <c r="D28" s="120">
        <v>9</v>
      </c>
      <c r="E28" s="120">
        <v>22</v>
      </c>
      <c r="F28" s="120">
        <v>22</v>
      </c>
    </row>
    <row r="29" spans="1:6" ht="19.5" x14ac:dyDescent="0.25">
      <c r="A29" s="126" t="s">
        <v>51</v>
      </c>
      <c r="E29" s="120">
        <v>10</v>
      </c>
      <c r="F29" s="120">
        <v>10</v>
      </c>
    </row>
    <row r="30" spans="1:6" ht="19.5" x14ac:dyDescent="0.25">
      <c r="A30" s="126" t="s">
        <v>147</v>
      </c>
      <c r="B30" s="120">
        <v>1</v>
      </c>
      <c r="C30" s="120">
        <v>1</v>
      </c>
      <c r="D30" s="120">
        <v>15</v>
      </c>
      <c r="E30" s="120">
        <v>21</v>
      </c>
      <c r="F30" s="120">
        <v>21</v>
      </c>
    </row>
    <row r="31" spans="1:6" ht="19.5" x14ac:dyDescent="0.25">
      <c r="A31" s="126" t="s">
        <v>148</v>
      </c>
      <c r="C31" s="120">
        <v>19</v>
      </c>
    </row>
  </sheetData>
  <mergeCells count="4">
    <mergeCell ref="A3:G3"/>
    <mergeCell ref="A1:G1"/>
    <mergeCell ref="A2:B2"/>
    <mergeCell ref="E2:G2"/>
  </mergeCells>
  <pageMargins left="0.10416666666666667" right="8.3333333333333329E-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K63"/>
  <sheetViews>
    <sheetView view="pageLayout" topLeftCell="A4" zoomScaleSheetLayoutView="106" workbookViewId="0">
      <selection sqref="A1:R16"/>
    </sheetView>
  </sheetViews>
  <sheetFormatPr defaultColWidth="13" defaultRowHeight="15.75" x14ac:dyDescent="0.2"/>
  <cols>
    <col min="1" max="1" width="4.42578125" style="72" customWidth="1"/>
    <col min="2" max="2" width="8.28515625" style="49" customWidth="1"/>
    <col min="3" max="3" width="32.140625" style="1" customWidth="1"/>
    <col min="4" max="4" width="23.42578125" style="64" customWidth="1"/>
    <col min="5" max="5" width="10.42578125" style="39" customWidth="1"/>
    <col min="6" max="6" width="5.85546875" style="40" customWidth="1"/>
    <col min="7" max="7" width="6.140625" style="40" customWidth="1"/>
    <col min="8" max="8" width="5" style="40" customWidth="1"/>
    <col min="9" max="9" width="6.42578125" style="40" customWidth="1"/>
    <col min="10" max="14" width="5.42578125" style="8" customWidth="1"/>
    <col min="15" max="15" width="5.28515625" style="8" customWidth="1"/>
    <col min="16" max="16" width="5.42578125" style="41" customWidth="1"/>
    <col min="17" max="17" width="9" style="3" customWidth="1"/>
    <col min="18" max="18" width="7.7109375" style="8" hidden="1" customWidth="1"/>
    <col min="19" max="19" width="9.140625" style="8" hidden="1" customWidth="1"/>
    <col min="20" max="20" width="5.28515625" style="8" customWidth="1"/>
    <col min="21" max="21" width="9.5703125" style="1" customWidth="1"/>
    <col min="22" max="22" width="8" style="1" customWidth="1"/>
    <col min="23" max="23" width="12.7109375" style="1" customWidth="1"/>
    <col min="24" max="24" width="24.7109375" style="1" customWidth="1"/>
    <col min="25" max="25" width="20.42578125" style="1" customWidth="1"/>
    <col min="26" max="28" width="13.140625" style="1" customWidth="1"/>
    <col min="29" max="29" width="13" style="4" customWidth="1"/>
    <col min="30" max="30" width="29.42578125" style="4" customWidth="1"/>
    <col min="31" max="51" width="13" style="4" customWidth="1"/>
    <col min="52" max="259" width="13" style="1" customWidth="1"/>
    <col min="260" max="260" width="4.5703125" style="1" customWidth="1"/>
    <col min="261" max="261" width="23.5703125" style="1" customWidth="1"/>
    <col min="262" max="262" width="30.28515625" style="1" customWidth="1"/>
    <col min="263" max="263" width="10.42578125" style="1" customWidth="1"/>
    <col min="264" max="264" width="6.7109375" style="1" customWidth="1"/>
    <col min="265" max="265" width="6.140625" style="1" customWidth="1"/>
    <col min="266" max="266" width="5" style="1" customWidth="1"/>
    <col min="267" max="267" width="6.42578125" style="1" customWidth="1"/>
    <col min="268" max="270" width="5.42578125" style="1" customWidth="1"/>
    <col min="271" max="271" width="5.28515625" style="1" customWidth="1"/>
    <col min="272" max="272" width="5.42578125" style="1" customWidth="1"/>
    <col min="273" max="273" width="5.7109375" style="1" customWidth="1"/>
    <col min="274" max="274" width="9.42578125" style="1" customWidth="1"/>
    <col min="275" max="275" width="10.140625" style="1" customWidth="1"/>
    <col min="276" max="276" width="9.140625" style="1" customWidth="1"/>
    <col min="277" max="277" width="9.5703125" style="1" customWidth="1"/>
    <col min="278" max="278" width="5.28515625" style="1" customWidth="1"/>
    <col min="279" max="279" width="5.140625" style="1" customWidth="1"/>
    <col min="280" max="280" width="7.42578125" style="1" customWidth="1"/>
    <col min="281" max="281" width="8.5703125" style="1" customWidth="1"/>
    <col min="282" max="284" width="13.140625" style="1" customWidth="1"/>
    <col min="285" max="285" width="13" style="1" customWidth="1"/>
    <col min="286" max="286" width="29.42578125" style="1" customWidth="1"/>
    <col min="287" max="349" width="13" style="1" customWidth="1"/>
    <col min="350" max="16384" width="13" style="1"/>
  </cols>
  <sheetData>
    <row r="1" spans="1:51" ht="19.899999999999999" customHeight="1" x14ac:dyDescent="0.2">
      <c r="A1" s="318" t="s">
        <v>35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280"/>
      <c r="S1" s="280"/>
      <c r="T1" s="37"/>
    </row>
    <row r="2" spans="1:51" ht="34.9" customHeight="1" x14ac:dyDescent="0.2">
      <c r="A2" s="281"/>
      <c r="B2" s="282"/>
      <c r="C2" s="283" t="s">
        <v>36</v>
      </c>
      <c r="D2" s="282"/>
      <c r="E2" s="282"/>
      <c r="F2" s="282"/>
      <c r="G2" s="282"/>
      <c r="H2" s="282"/>
      <c r="I2" s="319" t="s">
        <v>37</v>
      </c>
      <c r="J2" s="319"/>
      <c r="K2" s="319"/>
      <c r="L2" s="319"/>
      <c r="M2" s="319"/>
      <c r="N2" s="319"/>
      <c r="O2" s="319"/>
      <c r="P2" s="319"/>
      <c r="Q2" s="319"/>
      <c r="R2" s="319"/>
      <c r="S2" s="282"/>
      <c r="T2" s="282"/>
    </row>
    <row r="3" spans="1:51" ht="25.9" customHeight="1" x14ac:dyDescent="0.25">
      <c r="A3" s="281"/>
      <c r="B3" s="284"/>
      <c r="C3" s="285"/>
      <c r="D3" s="320" t="s">
        <v>493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285"/>
      <c r="R3" s="285"/>
      <c r="S3" s="285"/>
      <c r="T3" s="285"/>
    </row>
    <row r="4" spans="1:51" ht="16.149999999999999" customHeight="1" x14ac:dyDescent="0.2">
      <c r="A4" s="281"/>
      <c r="B4" s="286"/>
      <c r="C4" s="287"/>
      <c r="D4" s="288"/>
      <c r="E4" s="287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51" ht="28.35" customHeight="1" x14ac:dyDescent="0.2">
      <c r="A5" s="321"/>
      <c r="B5" s="307" t="s">
        <v>53</v>
      </c>
      <c r="C5" s="309" t="s">
        <v>5</v>
      </c>
      <c r="D5" s="310" t="s">
        <v>0</v>
      </c>
      <c r="E5" s="312" t="s">
        <v>34</v>
      </c>
      <c r="F5" s="313" t="s">
        <v>28</v>
      </c>
      <c r="G5" s="313"/>
      <c r="H5" s="313"/>
      <c r="I5" s="313"/>
      <c r="J5" s="313"/>
      <c r="K5" s="313"/>
      <c r="L5" s="313"/>
      <c r="M5" s="313"/>
      <c r="N5" s="313"/>
      <c r="O5" s="313"/>
      <c r="P5" s="91" t="s">
        <v>27</v>
      </c>
      <c r="Q5" s="302" t="s">
        <v>33</v>
      </c>
      <c r="R5" s="314" t="s">
        <v>1</v>
      </c>
      <c r="S5" s="301" t="s">
        <v>3</v>
      </c>
      <c r="T5" s="302"/>
      <c r="U5" s="9" t="s">
        <v>14</v>
      </c>
      <c r="V5" s="10" t="s">
        <v>15</v>
      </c>
      <c r="W5" s="4"/>
      <c r="X5" s="4"/>
      <c r="Y5" s="4"/>
      <c r="Z5" s="4" t="e">
        <f>MAX($S$8:$S$42)*1.3</f>
        <v>#REF!</v>
      </c>
      <c r="AA5" s="11">
        <f>MIN(AA8:AA43)</f>
        <v>5.6712962962962967E-4</v>
      </c>
      <c r="AB5" s="86"/>
    </row>
    <row r="6" spans="1:51" ht="28.35" customHeight="1" x14ac:dyDescent="0.2">
      <c r="A6" s="321"/>
      <c r="B6" s="308"/>
      <c r="C6" s="309"/>
      <c r="D6" s="311"/>
      <c r="E6" s="312"/>
      <c r="F6" s="92">
        <v>1</v>
      </c>
      <c r="G6" s="92">
        <v>2</v>
      </c>
      <c r="H6" s="92">
        <v>3</v>
      </c>
      <c r="I6" s="92">
        <v>4</v>
      </c>
      <c r="J6" s="92">
        <v>5</v>
      </c>
      <c r="K6" s="92">
        <v>6</v>
      </c>
      <c r="L6" s="92">
        <v>7</v>
      </c>
      <c r="M6" s="92">
        <v>8</v>
      </c>
      <c r="N6" s="92">
        <v>9</v>
      </c>
      <c r="O6" s="92">
        <v>10</v>
      </c>
      <c r="P6" s="93" t="s">
        <v>16</v>
      </c>
      <c r="Q6" s="302"/>
      <c r="R6" s="314"/>
      <c r="S6" s="301"/>
      <c r="T6" s="302"/>
      <c r="U6" s="13"/>
      <c r="V6" s="4"/>
      <c r="W6" s="4" t="s">
        <v>17</v>
      </c>
      <c r="X6" s="4" t="s">
        <v>18</v>
      </c>
      <c r="Y6" s="4" t="s">
        <v>19</v>
      </c>
      <c r="Z6" s="4" t="s">
        <v>20</v>
      </c>
      <c r="AA6" s="4" t="s">
        <v>21</v>
      </c>
      <c r="AB6" s="4" t="s">
        <v>22</v>
      </c>
    </row>
    <row r="7" spans="1:51" ht="28.35" customHeight="1" x14ac:dyDescent="0.2">
      <c r="A7" s="289"/>
      <c r="B7" s="274"/>
      <c r="C7" s="275"/>
      <c r="D7" s="95"/>
      <c r="E7" s="86"/>
      <c r="F7" s="276"/>
      <c r="G7" s="276"/>
      <c r="H7" s="276"/>
      <c r="I7" s="276"/>
      <c r="J7" s="276"/>
      <c r="K7" s="276"/>
      <c r="L7" s="276"/>
      <c r="M7" s="276"/>
      <c r="N7" s="276"/>
      <c r="O7" s="290"/>
      <c r="P7" s="93"/>
      <c r="Q7" s="275"/>
      <c r="R7" s="67"/>
      <c r="S7" s="273"/>
      <c r="T7" s="273"/>
      <c r="U7" s="13"/>
      <c r="V7" s="4"/>
      <c r="W7" s="4"/>
      <c r="X7" s="4"/>
      <c r="Y7" s="4"/>
      <c r="Z7" s="4"/>
      <c r="AA7" s="4"/>
      <c r="AB7" s="4"/>
    </row>
    <row r="8" spans="1:51" s="17" customFormat="1" ht="28.35" customHeight="1" x14ac:dyDescent="0.2">
      <c r="A8" s="315">
        <v>1</v>
      </c>
      <c r="B8" s="86">
        <f>Q8+Q9+Q10</f>
        <v>3.0902777777777777E-3</v>
      </c>
      <c r="C8" s="269" t="s">
        <v>501</v>
      </c>
      <c r="D8" s="97" t="s">
        <v>229</v>
      </c>
      <c r="E8" s="272">
        <v>5.3240740740740744E-4</v>
      </c>
      <c r="F8" s="275"/>
      <c r="G8" s="275"/>
      <c r="H8" s="275"/>
      <c r="I8" s="275"/>
      <c r="J8" s="275"/>
      <c r="K8" s="275"/>
      <c r="L8" s="275">
        <v>30</v>
      </c>
      <c r="M8" s="275"/>
      <c r="N8" s="275"/>
      <c r="O8" s="275"/>
      <c r="P8" s="275">
        <f t="shared" ref="P8:P39" si="0">SUM(F8:O8)</f>
        <v>30</v>
      </c>
      <c r="Q8" s="86">
        <f t="shared" ref="Q8:Q39" si="1">Z8/86400</f>
        <v>8.7962962962962962E-4</v>
      </c>
      <c r="R8" s="88" t="e">
        <f>IF(S8="в\к","в\к",RANK(S8,$S$8:$S$16,1))</f>
        <v>#REF!</v>
      </c>
      <c r="S8" s="270">
        <f>IF(V8="",AB8/MIN($AB$8:$AB$16)*100,"в\к")</f>
        <v>155.10204081632654</v>
      </c>
      <c r="T8" s="275"/>
      <c r="U8" s="14"/>
      <c r="V8" s="4"/>
      <c r="W8" s="4">
        <f t="shared" ref="W8:W58" si="2">MINUTE(E8)</f>
        <v>0</v>
      </c>
      <c r="X8" s="15">
        <f t="shared" ref="X8:X58" si="3">SECOND(E8)</f>
        <v>46</v>
      </c>
      <c r="Y8" s="4">
        <f t="shared" ref="Y8:Y58" si="4">P8</f>
        <v>30</v>
      </c>
      <c r="Z8" s="4">
        <f t="shared" ref="Z8:Z58" si="5">W8*60+X8+Y8</f>
        <v>76</v>
      </c>
      <c r="AA8" s="86">
        <f t="shared" ref="AA8:AA58" si="6">IF(V8="",Q8,"")</f>
        <v>8.7962962962962962E-4</v>
      </c>
      <c r="AB8" s="4">
        <f t="shared" ref="AB8:AB58" si="7">IF(V8="",Z8,"")</f>
        <v>76</v>
      </c>
      <c r="AC8" s="23"/>
      <c r="AD8" s="1"/>
      <c r="AE8" s="16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20" customFormat="1" ht="28.35" customHeight="1" x14ac:dyDescent="0.2">
      <c r="A9" s="316"/>
      <c r="B9" s="86">
        <f>Q8+Q9+Q10</f>
        <v>3.0902777777777777E-3</v>
      </c>
      <c r="C9" s="269" t="s">
        <v>502</v>
      </c>
      <c r="D9" s="97" t="s">
        <v>229</v>
      </c>
      <c r="E9" s="272">
        <v>5.631944444444444E-4</v>
      </c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>
        <f t="shared" si="0"/>
        <v>0</v>
      </c>
      <c r="Q9" s="86">
        <f t="shared" si="1"/>
        <v>5.6712962962962967E-4</v>
      </c>
      <c r="R9" s="88" t="e">
        <f>IF(#REF!="в\к","в\к",RANK(#REF!,$S$8:$S$16,1))</f>
        <v>#REF!</v>
      </c>
      <c r="S9" s="270" t="e">
        <f>IF(#REF!="",#REF!/MIN($AB$8:$AB$16)*100,"в\к")</f>
        <v>#REF!</v>
      </c>
      <c r="T9" s="275"/>
      <c r="U9" s="14"/>
      <c r="V9" s="4"/>
      <c r="W9" s="4">
        <f t="shared" si="2"/>
        <v>0</v>
      </c>
      <c r="X9" s="15">
        <f t="shared" si="3"/>
        <v>49</v>
      </c>
      <c r="Y9" s="4">
        <f t="shared" si="4"/>
        <v>0</v>
      </c>
      <c r="Z9" s="4">
        <f t="shared" si="5"/>
        <v>49</v>
      </c>
      <c r="AA9" s="86">
        <f t="shared" si="6"/>
        <v>5.6712962962962967E-4</v>
      </c>
      <c r="AB9" s="4">
        <f t="shared" si="7"/>
        <v>49</v>
      </c>
      <c r="AC9" s="23"/>
      <c r="AD9" s="1"/>
      <c r="AE9" s="16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28.35" customHeight="1" x14ac:dyDescent="0.2">
      <c r="A10" s="317"/>
      <c r="B10" s="86">
        <f>Q8+Q9+Q10</f>
        <v>3.0902777777777777E-3</v>
      </c>
      <c r="C10" s="269" t="s">
        <v>557</v>
      </c>
      <c r="D10" s="97" t="s">
        <v>229</v>
      </c>
      <c r="E10" s="272">
        <v>7.7731481481481477E-4</v>
      </c>
      <c r="F10" s="275"/>
      <c r="G10" s="275">
        <v>5</v>
      </c>
      <c r="H10" s="275">
        <v>30</v>
      </c>
      <c r="I10" s="275">
        <v>10</v>
      </c>
      <c r="J10" s="275"/>
      <c r="K10" s="275"/>
      <c r="L10" s="275">
        <v>30</v>
      </c>
      <c r="M10" s="275"/>
      <c r="N10" s="275"/>
      <c r="O10" s="275"/>
      <c r="P10" s="275">
        <f t="shared" si="0"/>
        <v>75</v>
      </c>
      <c r="Q10" s="86">
        <f t="shared" si="1"/>
        <v>1.6435185185185185E-3</v>
      </c>
      <c r="R10" s="88" t="e">
        <f>IF(S10="в\к","в\к",RANK(S10,$S$8:$S$16,1))</f>
        <v>#REF!</v>
      </c>
      <c r="S10" s="270">
        <f>IF(V10="",AB10/MIN($AB$8:$AB$16)*100,"в\к")</f>
        <v>289.79591836734693</v>
      </c>
      <c r="T10" s="275"/>
      <c r="U10" s="14"/>
      <c r="V10" s="4"/>
      <c r="W10" s="4">
        <f t="shared" si="2"/>
        <v>1</v>
      </c>
      <c r="X10" s="15">
        <f t="shared" si="3"/>
        <v>7</v>
      </c>
      <c r="Y10" s="4">
        <f t="shared" si="4"/>
        <v>75</v>
      </c>
      <c r="Z10" s="4">
        <f t="shared" si="5"/>
        <v>142</v>
      </c>
      <c r="AA10" s="86">
        <f t="shared" si="6"/>
        <v>1.6435185185185185E-3</v>
      </c>
      <c r="AB10" s="4">
        <f t="shared" si="7"/>
        <v>142</v>
      </c>
      <c r="AD10" s="1"/>
      <c r="AE10" s="16"/>
    </row>
    <row r="11" spans="1:51" s="20" customFormat="1" ht="28.35" customHeight="1" x14ac:dyDescent="0.2">
      <c r="A11" s="315">
        <v>2</v>
      </c>
      <c r="B11" s="86">
        <f>Q11+Q12+Q13</f>
        <v>3.7731481481481479E-3</v>
      </c>
      <c r="C11" s="269" t="s">
        <v>467</v>
      </c>
      <c r="D11" s="97" t="s">
        <v>524</v>
      </c>
      <c r="E11" s="272">
        <v>1.0960648148148149E-3</v>
      </c>
      <c r="F11" s="275">
        <v>20</v>
      </c>
      <c r="G11" s="275">
        <v>10</v>
      </c>
      <c r="H11" s="275">
        <v>15</v>
      </c>
      <c r="I11" s="275">
        <v>5</v>
      </c>
      <c r="J11" s="275"/>
      <c r="K11" s="275">
        <v>10</v>
      </c>
      <c r="L11" s="275">
        <v>30</v>
      </c>
      <c r="M11" s="275"/>
      <c r="N11" s="275"/>
      <c r="O11" s="275"/>
      <c r="P11" s="275">
        <f t="shared" si="0"/>
        <v>90</v>
      </c>
      <c r="Q11" s="86">
        <f t="shared" si="1"/>
        <v>2.1412037037037038E-3</v>
      </c>
      <c r="R11" s="88" t="e">
        <f>IF(S11="в\к","в\к",RANK(S11,$S$8:$S$16,1))</f>
        <v>#REF!</v>
      </c>
      <c r="S11" s="270" t="e">
        <f>IF(#REF!="",#REF!/MIN($AB$8:$AB$16)*100,"в\к")</f>
        <v>#REF!</v>
      </c>
      <c r="T11" s="275"/>
      <c r="U11" s="18"/>
      <c r="V11" s="4"/>
      <c r="W11" s="4">
        <f t="shared" si="2"/>
        <v>1</v>
      </c>
      <c r="X11" s="15">
        <f t="shared" si="3"/>
        <v>35</v>
      </c>
      <c r="Y11" s="4">
        <f t="shared" si="4"/>
        <v>90</v>
      </c>
      <c r="Z11" s="4">
        <f t="shared" si="5"/>
        <v>185</v>
      </c>
      <c r="AA11" s="86">
        <f t="shared" si="6"/>
        <v>2.1412037037037038E-3</v>
      </c>
      <c r="AB11" s="4">
        <f t="shared" si="7"/>
        <v>185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20" customFormat="1" ht="28.35" customHeight="1" x14ac:dyDescent="0.2">
      <c r="A12" s="316"/>
      <c r="B12" s="86">
        <f>Q11+Q12+Q13</f>
        <v>3.7731481481481479E-3</v>
      </c>
      <c r="C12" s="269" t="s">
        <v>525</v>
      </c>
      <c r="D12" s="97" t="s">
        <v>524</v>
      </c>
      <c r="E12" s="272">
        <v>6.8807870370370377E-4</v>
      </c>
      <c r="F12" s="275"/>
      <c r="G12" s="275">
        <v>5</v>
      </c>
      <c r="H12" s="275"/>
      <c r="I12" s="275">
        <v>10</v>
      </c>
      <c r="J12" s="275"/>
      <c r="K12" s="275">
        <v>10</v>
      </c>
      <c r="L12" s="275"/>
      <c r="M12" s="275"/>
      <c r="N12" s="275"/>
      <c r="O12" s="275"/>
      <c r="P12" s="275">
        <f t="shared" si="0"/>
        <v>25</v>
      </c>
      <c r="Q12" s="86">
        <f t="shared" si="1"/>
        <v>9.7222222222222219E-4</v>
      </c>
      <c r="R12" s="88" t="e">
        <f>IF(#REF!="в\к","в\к",RANK(#REF!,$S$8:$S$16,1))</f>
        <v>#REF!</v>
      </c>
      <c r="S12" s="270" t="e">
        <f>IF(#REF!="",#REF!/MIN($AB$8:$AB$16)*100,"в\к")</f>
        <v>#REF!</v>
      </c>
      <c r="T12" s="275"/>
      <c r="U12" s="18"/>
      <c r="V12" s="4"/>
      <c r="W12" s="4">
        <f t="shared" si="2"/>
        <v>0</v>
      </c>
      <c r="X12" s="15">
        <f t="shared" si="3"/>
        <v>59</v>
      </c>
      <c r="Y12" s="4">
        <f t="shared" si="4"/>
        <v>25</v>
      </c>
      <c r="Z12" s="4">
        <f t="shared" si="5"/>
        <v>84</v>
      </c>
      <c r="AA12" s="86">
        <f t="shared" si="6"/>
        <v>9.7222222222222219E-4</v>
      </c>
      <c r="AB12" s="4">
        <f t="shared" si="7"/>
        <v>84</v>
      </c>
      <c r="AC12" s="19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20" customFormat="1" ht="28.35" customHeight="1" x14ac:dyDescent="0.2">
      <c r="A13" s="317"/>
      <c r="B13" s="86">
        <f>Q11+Q12+Q13</f>
        <v>3.7731481481481479E-3</v>
      </c>
      <c r="C13" s="269" t="s">
        <v>474</v>
      </c>
      <c r="D13" s="97" t="s">
        <v>524</v>
      </c>
      <c r="E13" s="272">
        <v>6.601851851851852E-4</v>
      </c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>
        <f t="shared" si="0"/>
        <v>0</v>
      </c>
      <c r="Q13" s="86">
        <f t="shared" si="1"/>
        <v>6.5972222222222224E-4</v>
      </c>
      <c r="R13" s="88" t="e">
        <f>IF(#REF!="в\к","в\к",RANK(#REF!,$S$8:$S$16,1))</f>
        <v>#REF!</v>
      </c>
      <c r="S13" s="270" t="e">
        <f>IF(#REF!="",#REF!/MIN($AB$8:$AB$16)*100,"в\к")</f>
        <v>#REF!</v>
      </c>
      <c r="T13" s="275"/>
      <c r="U13" s="18"/>
      <c r="V13" s="4"/>
      <c r="W13" s="4">
        <f t="shared" si="2"/>
        <v>0</v>
      </c>
      <c r="X13" s="15">
        <f t="shared" si="3"/>
        <v>57</v>
      </c>
      <c r="Y13" s="4">
        <f t="shared" si="4"/>
        <v>0</v>
      </c>
      <c r="Z13" s="4">
        <f t="shared" si="5"/>
        <v>57</v>
      </c>
      <c r="AA13" s="86">
        <f t="shared" si="6"/>
        <v>6.5972222222222224E-4</v>
      </c>
      <c r="AB13" s="4">
        <f t="shared" si="7"/>
        <v>57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28.35" customHeight="1" x14ac:dyDescent="0.2">
      <c r="A14" s="315">
        <v>3</v>
      </c>
      <c r="B14" s="86">
        <f>Q14+Q15+Q16</f>
        <v>4.0277777777777777E-3</v>
      </c>
      <c r="C14" s="269" t="s">
        <v>553</v>
      </c>
      <c r="D14" s="97" t="s">
        <v>227</v>
      </c>
      <c r="E14" s="272">
        <v>7.3668981481481469E-4</v>
      </c>
      <c r="F14" s="275"/>
      <c r="G14" s="275"/>
      <c r="H14" s="275"/>
      <c r="I14" s="275"/>
      <c r="J14" s="275"/>
      <c r="K14" s="275"/>
      <c r="L14" s="275">
        <v>30</v>
      </c>
      <c r="M14" s="275"/>
      <c r="N14" s="275"/>
      <c r="O14" s="275"/>
      <c r="P14" s="275">
        <f t="shared" si="0"/>
        <v>30</v>
      </c>
      <c r="Q14" s="86">
        <f t="shared" si="1"/>
        <v>1.0879629629629629E-3</v>
      </c>
      <c r="R14" s="88" t="e">
        <f t="shared" ref="R14:R20" si="8">IF(S14="в\к","в\к",RANK(S14,$S$8:$S$16,1))</f>
        <v>#REF!</v>
      </c>
      <c r="S14" s="270">
        <f>IF(V14="",AB14/MIN($AB$8:$AB$16)*100,"в\к")</f>
        <v>191.83673469387753</v>
      </c>
      <c r="T14" s="275"/>
      <c r="U14" s="18"/>
      <c r="V14" s="4"/>
      <c r="W14" s="4">
        <f t="shared" si="2"/>
        <v>1</v>
      </c>
      <c r="X14" s="15">
        <f t="shared" si="3"/>
        <v>4</v>
      </c>
      <c r="Y14" s="4">
        <f t="shared" si="4"/>
        <v>30</v>
      </c>
      <c r="Z14" s="4">
        <f t="shared" si="5"/>
        <v>94</v>
      </c>
      <c r="AA14" s="86">
        <f t="shared" si="6"/>
        <v>1.0879629629629629E-3</v>
      </c>
      <c r="AB14" s="4">
        <f t="shared" si="7"/>
        <v>94</v>
      </c>
      <c r="AC14" s="19"/>
    </row>
    <row r="15" spans="1:51" ht="28.35" customHeight="1" x14ac:dyDescent="0.2">
      <c r="A15" s="316"/>
      <c r="B15" s="86">
        <f>Q14+Q15+Q16</f>
        <v>4.0277777777777777E-3</v>
      </c>
      <c r="C15" s="269" t="s">
        <v>517</v>
      </c>
      <c r="D15" s="97" t="s">
        <v>227</v>
      </c>
      <c r="E15" s="272">
        <v>5.8344907407407401E-4</v>
      </c>
      <c r="F15" s="275"/>
      <c r="G15" s="275">
        <v>10</v>
      </c>
      <c r="H15" s="275">
        <v>30</v>
      </c>
      <c r="I15" s="275">
        <v>30</v>
      </c>
      <c r="J15" s="275"/>
      <c r="K15" s="275"/>
      <c r="L15" s="275"/>
      <c r="M15" s="275"/>
      <c r="N15" s="275"/>
      <c r="O15" s="275"/>
      <c r="P15" s="275">
        <f t="shared" si="0"/>
        <v>70</v>
      </c>
      <c r="Q15" s="86">
        <f t="shared" si="1"/>
        <v>1.3888888888888889E-3</v>
      </c>
      <c r="R15" s="88" t="e">
        <f t="shared" si="8"/>
        <v>#REF!</v>
      </c>
      <c r="S15" s="270" t="e">
        <f>IF(#REF!="",#REF!/MIN($AB$8:$AB$16)*100,"в\к")</f>
        <v>#REF!</v>
      </c>
      <c r="T15" s="275"/>
      <c r="U15" s="18"/>
      <c r="V15" s="4"/>
      <c r="W15" s="4">
        <f t="shared" si="2"/>
        <v>0</v>
      </c>
      <c r="X15" s="15">
        <f t="shared" si="3"/>
        <v>50</v>
      </c>
      <c r="Y15" s="4">
        <f t="shared" si="4"/>
        <v>70</v>
      </c>
      <c r="Z15" s="4">
        <f t="shared" si="5"/>
        <v>120</v>
      </c>
      <c r="AA15" s="86">
        <f t="shared" si="6"/>
        <v>1.3888888888888889E-3</v>
      </c>
      <c r="AB15" s="4">
        <f t="shared" si="7"/>
        <v>120</v>
      </c>
    </row>
    <row r="16" spans="1:51" ht="28.35" customHeight="1" x14ac:dyDescent="0.2">
      <c r="A16" s="317"/>
      <c r="B16" s="86">
        <f>Q14+Q15+Q16</f>
        <v>4.0277777777777777E-3</v>
      </c>
      <c r="C16" s="269" t="s">
        <v>516</v>
      </c>
      <c r="D16" s="97" t="s">
        <v>227</v>
      </c>
      <c r="E16" s="272">
        <v>8.0289351851851843E-4</v>
      </c>
      <c r="F16" s="275"/>
      <c r="G16" s="275"/>
      <c r="H16" s="275">
        <v>30</v>
      </c>
      <c r="I16" s="275">
        <v>5</v>
      </c>
      <c r="J16" s="275"/>
      <c r="K16" s="275"/>
      <c r="L16" s="275">
        <v>30</v>
      </c>
      <c r="M16" s="275"/>
      <c r="N16" s="275"/>
      <c r="O16" s="275"/>
      <c r="P16" s="275">
        <f t="shared" si="0"/>
        <v>65</v>
      </c>
      <c r="Q16" s="86">
        <f t="shared" si="1"/>
        <v>1.5509259259259259E-3</v>
      </c>
      <c r="R16" s="88" t="e">
        <f t="shared" si="8"/>
        <v>#REF!</v>
      </c>
      <c r="S16" s="270" t="e">
        <f>IF(#REF!="",#REF!/MIN($AB$8:$AB$16)*100,"в\к")</f>
        <v>#REF!</v>
      </c>
      <c r="T16" s="275"/>
      <c r="U16" s="14"/>
      <c r="V16" s="4"/>
      <c r="W16" s="4">
        <f t="shared" si="2"/>
        <v>1</v>
      </c>
      <c r="X16" s="15">
        <f t="shared" si="3"/>
        <v>9</v>
      </c>
      <c r="Y16" s="4">
        <f t="shared" si="4"/>
        <v>65</v>
      </c>
      <c r="Z16" s="4">
        <f t="shared" si="5"/>
        <v>134</v>
      </c>
      <c r="AA16" s="86">
        <f t="shared" si="6"/>
        <v>1.5509259259259259E-3</v>
      </c>
      <c r="AB16" s="4">
        <f t="shared" si="7"/>
        <v>134</v>
      </c>
    </row>
    <row r="17" spans="1:349" s="35" customFormat="1" ht="28.35" customHeight="1" x14ac:dyDescent="0.25">
      <c r="A17" s="315">
        <v>4</v>
      </c>
      <c r="B17" s="86">
        <f>Q17+Q18+Q19</f>
        <v>4.1087962962962962E-3</v>
      </c>
      <c r="C17" s="269" t="s">
        <v>545</v>
      </c>
      <c r="D17" s="97" t="s">
        <v>544</v>
      </c>
      <c r="E17" s="272">
        <v>8.1956018518518521E-4</v>
      </c>
      <c r="F17" s="275"/>
      <c r="G17" s="275"/>
      <c r="H17" s="275">
        <v>30</v>
      </c>
      <c r="I17" s="275">
        <v>5</v>
      </c>
      <c r="J17" s="275"/>
      <c r="K17" s="275"/>
      <c r="L17" s="275">
        <v>30</v>
      </c>
      <c r="M17" s="275"/>
      <c r="N17" s="275"/>
      <c r="O17" s="275"/>
      <c r="P17" s="275">
        <f t="shared" si="0"/>
        <v>65</v>
      </c>
      <c r="Q17" s="86">
        <f t="shared" si="1"/>
        <v>1.5740740740740741E-3</v>
      </c>
      <c r="R17" s="88" t="e">
        <f t="shared" si="8"/>
        <v>#REF!</v>
      </c>
      <c r="S17" s="270">
        <f>IF(V17="",AB17/MIN($AB$8:$AB$16)*100,"в\к")</f>
        <v>277.55102040816325</v>
      </c>
      <c r="T17" s="275"/>
      <c r="U17" s="14"/>
      <c r="V17" s="4"/>
      <c r="W17" s="4">
        <f t="shared" si="2"/>
        <v>1</v>
      </c>
      <c r="X17" s="15">
        <f t="shared" si="3"/>
        <v>11</v>
      </c>
      <c r="Y17" s="4">
        <f t="shared" si="4"/>
        <v>65</v>
      </c>
      <c r="Z17" s="4">
        <f t="shared" si="5"/>
        <v>136</v>
      </c>
      <c r="AA17" s="86">
        <f t="shared" si="6"/>
        <v>1.5740740740740741E-3</v>
      </c>
      <c r="AB17" s="4">
        <f t="shared" si="7"/>
        <v>136</v>
      </c>
    </row>
    <row r="18" spans="1:349" ht="28.35" customHeight="1" x14ac:dyDescent="0.2">
      <c r="A18" s="316"/>
      <c r="B18" s="86">
        <f>Q17+Q18+Q19</f>
        <v>4.1087962962962962E-3</v>
      </c>
      <c r="C18" s="269" t="s">
        <v>546</v>
      </c>
      <c r="D18" s="97" t="s">
        <v>544</v>
      </c>
      <c r="E18" s="272">
        <v>8.6284722222222221E-4</v>
      </c>
      <c r="F18" s="275"/>
      <c r="G18" s="275"/>
      <c r="H18" s="275"/>
      <c r="I18" s="275">
        <v>5</v>
      </c>
      <c r="J18" s="275"/>
      <c r="K18" s="275"/>
      <c r="L18" s="275"/>
      <c r="M18" s="275"/>
      <c r="N18" s="275"/>
      <c r="O18" s="275"/>
      <c r="P18" s="275">
        <f t="shared" si="0"/>
        <v>5</v>
      </c>
      <c r="Q18" s="86">
        <f t="shared" si="1"/>
        <v>9.2592592592592596E-4</v>
      </c>
      <c r="R18" s="88" t="e">
        <f t="shared" si="8"/>
        <v>#REF!</v>
      </c>
      <c r="S18" s="270">
        <f>IF(V18="",AB18/MIN($AB$8:$AB$16)*100,"в\к")</f>
        <v>163.26530612244898</v>
      </c>
      <c r="T18" s="275"/>
      <c r="U18" s="14"/>
      <c r="V18" s="4"/>
      <c r="W18" s="4">
        <f t="shared" si="2"/>
        <v>1</v>
      </c>
      <c r="X18" s="15">
        <f t="shared" si="3"/>
        <v>15</v>
      </c>
      <c r="Y18" s="4">
        <f t="shared" si="4"/>
        <v>5</v>
      </c>
      <c r="Z18" s="4">
        <f t="shared" si="5"/>
        <v>80</v>
      </c>
      <c r="AA18" s="86">
        <f t="shared" si="6"/>
        <v>9.2592592592592596E-4</v>
      </c>
      <c r="AB18" s="4">
        <f t="shared" si="7"/>
        <v>80</v>
      </c>
    </row>
    <row r="19" spans="1:349" ht="28.35" customHeight="1" x14ac:dyDescent="0.25">
      <c r="A19" s="317"/>
      <c r="B19" s="86">
        <f>Q17+Q18+Q19</f>
        <v>4.1087962962962962E-3</v>
      </c>
      <c r="C19" s="269" t="s">
        <v>547</v>
      </c>
      <c r="D19" s="97" t="s">
        <v>544</v>
      </c>
      <c r="E19" s="272">
        <v>9.1458333333333333E-4</v>
      </c>
      <c r="F19" s="275"/>
      <c r="G19" s="275"/>
      <c r="H19" s="275">
        <v>30</v>
      </c>
      <c r="I19" s="275"/>
      <c r="J19" s="275"/>
      <c r="K19" s="275"/>
      <c r="L19" s="275">
        <v>30</v>
      </c>
      <c r="M19" s="275"/>
      <c r="N19" s="275"/>
      <c r="O19" s="275"/>
      <c r="P19" s="275">
        <f t="shared" si="0"/>
        <v>60</v>
      </c>
      <c r="Q19" s="86">
        <f t="shared" si="1"/>
        <v>1.6087962962962963E-3</v>
      </c>
      <c r="R19" s="88" t="e">
        <f t="shared" si="8"/>
        <v>#REF!</v>
      </c>
      <c r="S19" s="270">
        <f>IF(V19="",AB19/MIN($AB$8:$AB$16)*100,"в\к")</f>
        <v>283.67346938775506</v>
      </c>
      <c r="T19" s="275"/>
      <c r="U19" s="14"/>
      <c r="V19" s="4"/>
      <c r="W19" s="4">
        <f t="shared" si="2"/>
        <v>1</v>
      </c>
      <c r="X19" s="15">
        <f t="shared" si="3"/>
        <v>19</v>
      </c>
      <c r="Y19" s="4">
        <f t="shared" si="4"/>
        <v>60</v>
      </c>
      <c r="Z19" s="4">
        <f t="shared" si="5"/>
        <v>139</v>
      </c>
      <c r="AA19" s="86">
        <f t="shared" si="6"/>
        <v>1.6087962962962963E-3</v>
      </c>
      <c r="AB19" s="4">
        <f t="shared" si="7"/>
        <v>139</v>
      </c>
      <c r="AC19" s="35"/>
    </row>
    <row r="20" spans="1:349" s="4" customFormat="1" ht="28.35" customHeight="1" x14ac:dyDescent="0.2">
      <c r="A20" s="315">
        <v>5</v>
      </c>
      <c r="B20" s="86">
        <f>Q20+Q21+Q22</f>
        <v>5.2199074074074075E-3</v>
      </c>
      <c r="C20" s="269" t="s">
        <v>513</v>
      </c>
      <c r="D20" s="97" t="s">
        <v>243</v>
      </c>
      <c r="E20" s="272">
        <v>6.9953703703703714E-4</v>
      </c>
      <c r="F20" s="275"/>
      <c r="G20" s="275">
        <v>20</v>
      </c>
      <c r="H20" s="275"/>
      <c r="I20" s="275"/>
      <c r="J20" s="275"/>
      <c r="K20" s="275"/>
      <c r="L20" s="275">
        <v>30</v>
      </c>
      <c r="M20" s="275"/>
      <c r="N20" s="275"/>
      <c r="O20" s="275"/>
      <c r="P20" s="275">
        <f t="shared" si="0"/>
        <v>50</v>
      </c>
      <c r="Q20" s="86">
        <f t="shared" si="1"/>
        <v>1.2731481481481483E-3</v>
      </c>
      <c r="R20" s="88" t="e">
        <f t="shared" si="8"/>
        <v>#REF!</v>
      </c>
      <c r="S20" s="270">
        <f>IF(V20="",AB20/MIN($AB$8:$AB$16)*100,"в\к")</f>
        <v>224.48979591836732</v>
      </c>
      <c r="T20" s="275"/>
      <c r="U20" s="14"/>
      <c r="W20" s="4">
        <f t="shared" si="2"/>
        <v>1</v>
      </c>
      <c r="X20" s="15">
        <f t="shared" si="3"/>
        <v>0</v>
      </c>
      <c r="Y20" s="4">
        <f t="shared" si="4"/>
        <v>50</v>
      </c>
      <c r="Z20" s="4">
        <f t="shared" si="5"/>
        <v>110</v>
      </c>
      <c r="AA20" s="86">
        <f t="shared" si="6"/>
        <v>1.2731481481481483E-3</v>
      </c>
      <c r="AB20" s="4">
        <f t="shared" si="7"/>
        <v>110</v>
      </c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</row>
    <row r="21" spans="1:349" s="4" customFormat="1" ht="28.35" customHeight="1" x14ac:dyDescent="0.2">
      <c r="A21" s="316"/>
      <c r="B21" s="86">
        <f>Q20+Q21+Q22</f>
        <v>5.2199074074074075E-3</v>
      </c>
      <c r="C21" s="269" t="s">
        <v>514</v>
      </c>
      <c r="D21" s="97" t="s">
        <v>243</v>
      </c>
      <c r="E21" s="272">
        <v>7.3993055555555563E-4</v>
      </c>
      <c r="F21" s="275"/>
      <c r="G21" s="275">
        <v>10</v>
      </c>
      <c r="H21" s="275"/>
      <c r="I21" s="275">
        <v>5</v>
      </c>
      <c r="J21" s="275"/>
      <c r="K21" s="275"/>
      <c r="L21" s="275"/>
      <c r="M21" s="275"/>
      <c r="N21" s="275"/>
      <c r="O21" s="275"/>
      <c r="P21" s="275">
        <f t="shared" si="0"/>
        <v>15</v>
      </c>
      <c r="Q21" s="86">
        <f t="shared" si="1"/>
        <v>9.1435185185185185E-4</v>
      </c>
      <c r="R21" s="88" t="e">
        <f>IF(#REF!="в\к","в\к",RANK(#REF!,$S$8:$S$16,1))</f>
        <v>#REF!</v>
      </c>
      <c r="S21" s="270" t="e">
        <f>IF(#REF!="",#REF!/MIN($AB$8:$AB$16)*100,"в\к")</f>
        <v>#REF!</v>
      </c>
      <c r="T21" s="275"/>
      <c r="U21" s="14"/>
      <c r="W21" s="4">
        <f t="shared" si="2"/>
        <v>1</v>
      </c>
      <c r="X21" s="15">
        <f t="shared" si="3"/>
        <v>4</v>
      </c>
      <c r="Y21" s="4">
        <f t="shared" si="4"/>
        <v>15</v>
      </c>
      <c r="Z21" s="4">
        <f t="shared" si="5"/>
        <v>79</v>
      </c>
      <c r="AA21" s="86">
        <f t="shared" si="6"/>
        <v>9.1435185185185185E-4</v>
      </c>
      <c r="AB21" s="4">
        <f t="shared" si="7"/>
        <v>79</v>
      </c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</row>
    <row r="22" spans="1:349" s="4" customFormat="1" ht="28.35" customHeight="1" x14ac:dyDescent="0.2">
      <c r="A22" s="317"/>
      <c r="B22" s="86">
        <f>Q20+Q21+Q22</f>
        <v>5.2199074074074075E-3</v>
      </c>
      <c r="C22" s="269" t="s">
        <v>515</v>
      </c>
      <c r="D22" s="97" t="s">
        <v>243</v>
      </c>
      <c r="E22" s="272">
        <v>1.0034722222222222E-3</v>
      </c>
      <c r="F22" s="275">
        <v>80</v>
      </c>
      <c r="G22" s="275">
        <v>30</v>
      </c>
      <c r="H22" s="275">
        <v>30</v>
      </c>
      <c r="I22" s="275">
        <v>5</v>
      </c>
      <c r="J22" s="275"/>
      <c r="K22" s="275"/>
      <c r="L22" s="275">
        <v>30</v>
      </c>
      <c r="M22" s="275"/>
      <c r="N22" s="275"/>
      <c r="O22" s="275"/>
      <c r="P22" s="275">
        <f t="shared" si="0"/>
        <v>175</v>
      </c>
      <c r="Q22" s="86">
        <f t="shared" si="1"/>
        <v>3.0324074074074073E-3</v>
      </c>
      <c r="R22" s="88" t="e">
        <f>IF(#REF!="в\к","в\к",RANK(#REF!,$S$8:$S$16,1))</f>
        <v>#REF!</v>
      </c>
      <c r="S22" s="270" t="e">
        <f>IF(#REF!="",#REF!/MIN($AB$8:$AB$16)*100,"в\к")</f>
        <v>#REF!</v>
      </c>
      <c r="T22" s="275"/>
      <c r="U22" s="14"/>
      <c r="W22" s="4">
        <f t="shared" si="2"/>
        <v>1</v>
      </c>
      <c r="X22" s="15">
        <f t="shared" si="3"/>
        <v>27</v>
      </c>
      <c r="Y22" s="4">
        <f t="shared" si="4"/>
        <v>175</v>
      </c>
      <c r="Z22" s="4">
        <f t="shared" si="5"/>
        <v>262</v>
      </c>
      <c r="AA22" s="86">
        <f t="shared" si="6"/>
        <v>3.0324074074074073E-3</v>
      </c>
      <c r="AB22" s="4">
        <f t="shared" si="7"/>
        <v>262</v>
      </c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</row>
    <row r="23" spans="1:349" s="4" customFormat="1" ht="28.35" customHeight="1" x14ac:dyDescent="0.2">
      <c r="A23" s="315">
        <v>6</v>
      </c>
      <c r="B23" s="86">
        <f>Q23+Q24+Q25</f>
        <v>6.053240740740741E-3</v>
      </c>
      <c r="C23" s="269" t="s">
        <v>522</v>
      </c>
      <c r="D23" s="97" t="s">
        <v>521</v>
      </c>
      <c r="E23" s="272">
        <v>7.0706018518518514E-4</v>
      </c>
      <c r="F23" s="275"/>
      <c r="G23" s="275"/>
      <c r="H23" s="275"/>
      <c r="I23" s="275"/>
      <c r="J23" s="275"/>
      <c r="K23" s="275"/>
      <c r="L23" s="275">
        <v>30</v>
      </c>
      <c r="M23" s="275"/>
      <c r="N23" s="275"/>
      <c r="O23" s="275"/>
      <c r="P23" s="275">
        <f t="shared" si="0"/>
        <v>30</v>
      </c>
      <c r="Q23" s="86">
        <f t="shared" si="1"/>
        <v>1.0532407407407407E-3</v>
      </c>
      <c r="R23" s="88" t="e">
        <f>IF(S23="в\к","в\к",RANK(S23,$S$8:$S$16,1))</f>
        <v>#REF!</v>
      </c>
      <c r="S23" s="270">
        <f>IF(V23="",AB23/MIN($AB$8:$AB$16)*100,"в\к")</f>
        <v>185.71428571428572</v>
      </c>
      <c r="T23" s="275"/>
      <c r="U23" s="14"/>
      <c r="W23" s="4">
        <f t="shared" si="2"/>
        <v>1</v>
      </c>
      <c r="X23" s="15">
        <f t="shared" si="3"/>
        <v>1</v>
      </c>
      <c r="Y23" s="4">
        <f t="shared" si="4"/>
        <v>30</v>
      </c>
      <c r="Z23" s="4">
        <f t="shared" si="5"/>
        <v>91</v>
      </c>
      <c r="AA23" s="86">
        <f t="shared" si="6"/>
        <v>1.0532407407407407E-3</v>
      </c>
      <c r="AB23" s="4">
        <f t="shared" si="7"/>
        <v>91</v>
      </c>
      <c r="AC23" s="2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</row>
    <row r="24" spans="1:349" s="4" customFormat="1" ht="28.35" customHeight="1" x14ac:dyDescent="0.2">
      <c r="A24" s="316"/>
      <c r="B24" s="86">
        <f>Q23+Q24+Q25</f>
        <v>6.053240740740741E-3</v>
      </c>
      <c r="C24" s="269" t="s">
        <v>554</v>
      </c>
      <c r="D24" s="97" t="s">
        <v>521</v>
      </c>
      <c r="E24" s="272">
        <v>9.6284722222222225E-4</v>
      </c>
      <c r="F24" s="275">
        <v>90</v>
      </c>
      <c r="G24" s="275">
        <v>70</v>
      </c>
      <c r="H24" s="275">
        <v>50</v>
      </c>
      <c r="I24" s="275"/>
      <c r="J24" s="275"/>
      <c r="K24" s="275"/>
      <c r="L24" s="275"/>
      <c r="M24" s="275"/>
      <c r="N24" s="275"/>
      <c r="O24" s="275"/>
      <c r="P24" s="275">
        <f t="shared" si="0"/>
        <v>210</v>
      </c>
      <c r="Q24" s="86">
        <f t="shared" si="1"/>
        <v>3.3912037037037036E-3</v>
      </c>
      <c r="R24" s="88" t="e">
        <f>IF(S24="в\к","в\к",RANK(S24,$S$8:$S$16,1))</f>
        <v>#REF!</v>
      </c>
      <c r="S24" s="270">
        <f>IF(V24="",AB24/MIN($AB$8:$AB$16)*100,"в\к")</f>
        <v>597.9591836734694</v>
      </c>
      <c r="T24" s="275"/>
      <c r="U24" s="14"/>
      <c r="W24" s="4">
        <f t="shared" si="2"/>
        <v>1</v>
      </c>
      <c r="X24" s="15">
        <f t="shared" si="3"/>
        <v>23</v>
      </c>
      <c r="Y24" s="4">
        <f t="shared" si="4"/>
        <v>210</v>
      </c>
      <c r="Z24" s="4">
        <f t="shared" si="5"/>
        <v>293</v>
      </c>
      <c r="AA24" s="86">
        <f t="shared" si="6"/>
        <v>3.3912037037037036E-3</v>
      </c>
      <c r="AB24" s="4">
        <f t="shared" si="7"/>
        <v>293</v>
      </c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</row>
    <row r="25" spans="1:349" s="4" customFormat="1" ht="28.35" customHeight="1" x14ac:dyDescent="0.2">
      <c r="A25" s="317"/>
      <c r="B25" s="86">
        <f>Q23+Q24+Q25</f>
        <v>6.053240740740741E-3</v>
      </c>
      <c r="C25" s="269" t="s">
        <v>523</v>
      </c>
      <c r="D25" s="97" t="s">
        <v>521</v>
      </c>
      <c r="E25" s="272">
        <v>8.0231481481481484E-4</v>
      </c>
      <c r="F25" s="275"/>
      <c r="G25" s="275">
        <v>20</v>
      </c>
      <c r="H25" s="275">
        <v>30</v>
      </c>
      <c r="I25" s="275">
        <v>20</v>
      </c>
      <c r="J25" s="275"/>
      <c r="K25" s="275"/>
      <c r="L25" s="275"/>
      <c r="M25" s="275"/>
      <c r="N25" s="275"/>
      <c r="O25" s="275"/>
      <c r="P25" s="275">
        <f t="shared" si="0"/>
        <v>70</v>
      </c>
      <c r="Q25" s="86">
        <f t="shared" si="1"/>
        <v>1.6087962962962963E-3</v>
      </c>
      <c r="R25" s="88" t="e">
        <f>IF(S7="в\к","в\к",RANK(S7,$S$8:$S$16,1))</f>
        <v>#REF!</v>
      </c>
      <c r="S25" s="270">
        <f>IF(V7="",AB7/MIN($AB$8:$AB$16)*100,"в\к")</f>
        <v>0</v>
      </c>
      <c r="T25" s="275"/>
      <c r="U25" s="14"/>
      <c r="W25" s="4">
        <f t="shared" si="2"/>
        <v>1</v>
      </c>
      <c r="X25" s="15">
        <f t="shared" si="3"/>
        <v>9</v>
      </c>
      <c r="Y25" s="4">
        <f t="shared" si="4"/>
        <v>70</v>
      </c>
      <c r="Z25" s="4">
        <f t="shared" si="5"/>
        <v>139</v>
      </c>
      <c r="AA25" s="86">
        <f t="shared" si="6"/>
        <v>1.6087962962962963E-3</v>
      </c>
      <c r="AB25" s="4">
        <f t="shared" si="7"/>
        <v>139</v>
      </c>
      <c r="AC25" s="2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</row>
    <row r="26" spans="1:349" s="4" customFormat="1" ht="28.35" customHeight="1" x14ac:dyDescent="0.2">
      <c r="A26" s="315">
        <v>7</v>
      </c>
      <c r="B26" s="86">
        <f>Q26+Q27+Q28</f>
        <v>6.1226851851851859E-3</v>
      </c>
      <c r="C26" s="269" t="s">
        <v>532</v>
      </c>
      <c r="D26" s="97" t="s">
        <v>51</v>
      </c>
      <c r="E26" s="272">
        <v>6.876157407407407E-4</v>
      </c>
      <c r="F26" s="275">
        <v>25</v>
      </c>
      <c r="G26" s="275"/>
      <c r="H26" s="275"/>
      <c r="I26" s="275">
        <v>30</v>
      </c>
      <c r="J26" s="275">
        <v>10</v>
      </c>
      <c r="K26" s="275"/>
      <c r="L26" s="275">
        <v>30</v>
      </c>
      <c r="M26" s="275"/>
      <c r="N26" s="275"/>
      <c r="O26" s="275"/>
      <c r="P26" s="275">
        <f t="shared" si="0"/>
        <v>95</v>
      </c>
      <c r="Q26" s="86">
        <f t="shared" si="1"/>
        <v>1.7824074074074075E-3</v>
      </c>
      <c r="R26" s="88" t="e">
        <f t="shared" ref="R26:R42" si="9">IF(S26="в\к","в\к",RANK(S26,$S$8:$S$16,1))</f>
        <v>#REF!</v>
      </c>
      <c r="S26" s="270">
        <f>IF(V26="",AB26/MIN($AB$8:$AB$16)*100,"в\к")</f>
        <v>314.28571428571428</v>
      </c>
      <c r="T26" s="275"/>
      <c r="U26" s="14"/>
      <c r="W26" s="4">
        <f t="shared" si="2"/>
        <v>0</v>
      </c>
      <c r="X26" s="15">
        <f t="shared" si="3"/>
        <v>59</v>
      </c>
      <c r="Y26" s="4">
        <f t="shared" si="4"/>
        <v>95</v>
      </c>
      <c r="Z26" s="4">
        <f t="shared" si="5"/>
        <v>154</v>
      </c>
      <c r="AA26" s="86">
        <f t="shared" si="6"/>
        <v>1.7824074074074075E-3</v>
      </c>
      <c r="AB26" s="4">
        <f t="shared" si="7"/>
        <v>154</v>
      </c>
      <c r="AC26" s="2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</row>
    <row r="27" spans="1:349" s="4" customFormat="1" ht="28.35" customHeight="1" x14ac:dyDescent="0.2">
      <c r="A27" s="316"/>
      <c r="B27" s="86">
        <f>Q26+Q27+Q28</f>
        <v>6.1226851851851859E-3</v>
      </c>
      <c r="C27" s="269" t="s">
        <v>533</v>
      </c>
      <c r="D27" s="97" t="s">
        <v>51</v>
      </c>
      <c r="E27" s="272">
        <v>5.4374999999999996E-4</v>
      </c>
      <c r="F27" s="275"/>
      <c r="G27" s="275"/>
      <c r="H27" s="275"/>
      <c r="I27" s="275">
        <v>5</v>
      </c>
      <c r="J27" s="275"/>
      <c r="K27" s="275"/>
      <c r="L27" s="275"/>
      <c r="M27" s="275"/>
      <c r="N27" s="275"/>
      <c r="O27" s="275"/>
      <c r="P27" s="275">
        <f t="shared" si="0"/>
        <v>5</v>
      </c>
      <c r="Q27" s="86">
        <f t="shared" si="1"/>
        <v>6.018518518518519E-4</v>
      </c>
      <c r="R27" s="88" t="e">
        <f t="shared" si="9"/>
        <v>#REF!</v>
      </c>
      <c r="S27" s="270">
        <f>IF(V27="",AB27/MIN($AB$8:$AB$16)*100,"в\к")</f>
        <v>106.12244897959184</v>
      </c>
      <c r="T27" s="275"/>
      <c r="U27" s="14"/>
      <c r="W27" s="4">
        <f t="shared" si="2"/>
        <v>0</v>
      </c>
      <c r="X27" s="15">
        <f t="shared" si="3"/>
        <v>47</v>
      </c>
      <c r="Y27" s="4">
        <f t="shared" si="4"/>
        <v>5</v>
      </c>
      <c r="Z27" s="4">
        <f t="shared" si="5"/>
        <v>52</v>
      </c>
      <c r="AA27" s="86">
        <f t="shared" si="6"/>
        <v>6.018518518518519E-4</v>
      </c>
      <c r="AB27" s="4">
        <f t="shared" si="7"/>
        <v>52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</row>
    <row r="28" spans="1:349" s="4" customFormat="1" ht="28.35" customHeight="1" x14ac:dyDescent="0.2">
      <c r="A28" s="317"/>
      <c r="B28" s="86">
        <f>Q26+Q27+Q28</f>
        <v>6.1226851851851859E-3</v>
      </c>
      <c r="C28" s="269" t="s">
        <v>534</v>
      </c>
      <c r="D28" s="97" t="s">
        <v>51</v>
      </c>
      <c r="E28" s="272">
        <v>9.6435185185185198E-4</v>
      </c>
      <c r="F28" s="275">
        <v>110</v>
      </c>
      <c r="G28" s="275">
        <v>20</v>
      </c>
      <c r="H28" s="275">
        <v>70</v>
      </c>
      <c r="I28" s="275">
        <v>10</v>
      </c>
      <c r="J28" s="275"/>
      <c r="K28" s="275"/>
      <c r="L28" s="275">
        <v>30</v>
      </c>
      <c r="M28" s="275"/>
      <c r="N28" s="275"/>
      <c r="O28" s="275"/>
      <c r="P28" s="275">
        <f t="shared" si="0"/>
        <v>240</v>
      </c>
      <c r="Q28" s="86">
        <f t="shared" si="1"/>
        <v>3.7384259259259259E-3</v>
      </c>
      <c r="R28" s="88" t="e">
        <f t="shared" si="9"/>
        <v>#REF!</v>
      </c>
      <c r="S28" s="270">
        <f>IF(V28="",AB28/MIN($AB$8:$AB$16)*100,"в\к")</f>
        <v>659.18367346938783</v>
      </c>
      <c r="T28" s="275"/>
      <c r="U28" s="14"/>
      <c r="W28" s="4">
        <f t="shared" si="2"/>
        <v>1</v>
      </c>
      <c r="X28" s="15">
        <f t="shared" si="3"/>
        <v>23</v>
      </c>
      <c r="Y28" s="4">
        <f t="shared" si="4"/>
        <v>240</v>
      </c>
      <c r="Z28" s="4">
        <f t="shared" si="5"/>
        <v>323</v>
      </c>
      <c r="AA28" s="86">
        <f t="shared" si="6"/>
        <v>3.7384259259259259E-3</v>
      </c>
      <c r="AB28" s="4">
        <f t="shared" si="7"/>
        <v>323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</row>
    <row r="29" spans="1:349" s="4" customFormat="1" ht="28.35" customHeight="1" x14ac:dyDescent="0.2">
      <c r="A29" s="315">
        <v>8</v>
      </c>
      <c r="B29" s="86">
        <f>Q29+Q30+Q31</f>
        <v>7.766203703703704E-3</v>
      </c>
      <c r="C29" s="269" t="s">
        <v>511</v>
      </c>
      <c r="D29" s="97" t="s">
        <v>510</v>
      </c>
      <c r="E29" s="272">
        <v>1.2390046296296296E-3</v>
      </c>
      <c r="F29" s="275"/>
      <c r="G29" s="275"/>
      <c r="H29" s="275">
        <v>30</v>
      </c>
      <c r="I29" s="275">
        <v>5</v>
      </c>
      <c r="J29" s="275"/>
      <c r="K29" s="275"/>
      <c r="L29" s="275">
        <v>30</v>
      </c>
      <c r="M29" s="275"/>
      <c r="N29" s="275"/>
      <c r="O29" s="275"/>
      <c r="P29" s="275">
        <f t="shared" si="0"/>
        <v>65</v>
      </c>
      <c r="Q29" s="86">
        <f t="shared" si="1"/>
        <v>1.9907407407407408E-3</v>
      </c>
      <c r="R29" s="88" t="e">
        <f t="shared" si="9"/>
        <v>#REF!</v>
      </c>
      <c r="S29" s="270" t="e">
        <f>IF(#REF!="",#REF!/MIN($AB$8:$AB$16)*100,"в\к")</f>
        <v>#REF!</v>
      </c>
      <c r="T29" s="275"/>
      <c r="U29" s="14"/>
      <c r="W29" s="4">
        <f t="shared" si="2"/>
        <v>1</v>
      </c>
      <c r="X29" s="15">
        <f t="shared" si="3"/>
        <v>47</v>
      </c>
      <c r="Y29" s="4">
        <f t="shared" si="4"/>
        <v>65</v>
      </c>
      <c r="Z29" s="4">
        <f t="shared" si="5"/>
        <v>172</v>
      </c>
      <c r="AA29" s="86">
        <f t="shared" si="6"/>
        <v>1.9907407407407408E-3</v>
      </c>
      <c r="AB29" s="4">
        <f t="shared" si="7"/>
        <v>172</v>
      </c>
      <c r="AC29" s="23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</row>
    <row r="30" spans="1:349" s="4" customFormat="1" ht="28.35" customHeight="1" x14ac:dyDescent="0.2">
      <c r="A30" s="316"/>
      <c r="B30" s="86">
        <f>Q29+Q30+Q31</f>
        <v>7.766203703703704E-3</v>
      </c>
      <c r="C30" s="269" t="s">
        <v>512</v>
      </c>
      <c r="D30" s="97" t="s">
        <v>510</v>
      </c>
      <c r="E30" s="272">
        <v>9.0011574074074082E-4</v>
      </c>
      <c r="F30" s="275"/>
      <c r="G30" s="275"/>
      <c r="H30" s="275">
        <v>40</v>
      </c>
      <c r="I30" s="275"/>
      <c r="J30" s="275"/>
      <c r="K30" s="275"/>
      <c r="L30" s="275">
        <v>30</v>
      </c>
      <c r="M30" s="275"/>
      <c r="N30" s="275"/>
      <c r="O30" s="275"/>
      <c r="P30" s="275">
        <f t="shared" si="0"/>
        <v>70</v>
      </c>
      <c r="Q30" s="86">
        <f t="shared" si="1"/>
        <v>1.712962962962963E-3</v>
      </c>
      <c r="R30" s="88" t="e">
        <f t="shared" si="9"/>
        <v>#REF!</v>
      </c>
      <c r="S30" s="270">
        <f>IF(V30="",AB30/MIN($AB$8:$AB$16)*100,"в\к")</f>
        <v>302.0408163265306</v>
      </c>
      <c r="T30" s="275"/>
      <c r="U30" s="14"/>
      <c r="W30" s="4">
        <f t="shared" si="2"/>
        <v>1</v>
      </c>
      <c r="X30" s="15">
        <f t="shared" si="3"/>
        <v>18</v>
      </c>
      <c r="Y30" s="4">
        <f t="shared" si="4"/>
        <v>70</v>
      </c>
      <c r="Z30" s="4">
        <f t="shared" si="5"/>
        <v>148</v>
      </c>
      <c r="AA30" s="86">
        <f t="shared" si="6"/>
        <v>1.712962962962963E-3</v>
      </c>
      <c r="AB30" s="4">
        <f t="shared" si="7"/>
        <v>148</v>
      </c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</row>
    <row r="31" spans="1:349" s="4" customFormat="1" ht="28.35" customHeight="1" x14ac:dyDescent="0.2">
      <c r="A31" s="317"/>
      <c r="B31" s="86">
        <f>Q29+Q30+Q31</f>
        <v>7.766203703703704E-3</v>
      </c>
      <c r="C31" s="269" t="s">
        <v>552</v>
      </c>
      <c r="D31" s="97" t="s">
        <v>510</v>
      </c>
      <c r="E31" s="272">
        <v>8.7569444444444457E-4</v>
      </c>
      <c r="F31" s="275">
        <v>130</v>
      </c>
      <c r="G31" s="275">
        <v>30</v>
      </c>
      <c r="H31" s="275">
        <v>60</v>
      </c>
      <c r="I31" s="275">
        <v>25</v>
      </c>
      <c r="J31" s="275">
        <v>30</v>
      </c>
      <c r="K31" s="275"/>
      <c r="L31" s="275"/>
      <c r="M31" s="275"/>
      <c r="N31" s="275"/>
      <c r="O31" s="275"/>
      <c r="P31" s="275">
        <f t="shared" si="0"/>
        <v>275</v>
      </c>
      <c r="Q31" s="86">
        <f t="shared" si="1"/>
        <v>4.0625000000000001E-3</v>
      </c>
      <c r="R31" s="88" t="e">
        <f t="shared" si="9"/>
        <v>#REF!</v>
      </c>
      <c r="S31" s="270" t="e">
        <f>IF(#REF!="",#REF!/MIN($AB$8:$AB$16)*100,"в\к")</f>
        <v>#REF!</v>
      </c>
      <c r="T31" s="275"/>
      <c r="U31" s="14"/>
      <c r="W31" s="4">
        <f t="shared" si="2"/>
        <v>1</v>
      </c>
      <c r="X31" s="15">
        <f t="shared" si="3"/>
        <v>16</v>
      </c>
      <c r="Y31" s="4">
        <f t="shared" si="4"/>
        <v>275</v>
      </c>
      <c r="Z31" s="4">
        <f t="shared" si="5"/>
        <v>351</v>
      </c>
      <c r="AA31" s="86">
        <f t="shared" si="6"/>
        <v>4.0625000000000001E-3</v>
      </c>
      <c r="AB31" s="4">
        <f t="shared" si="7"/>
        <v>351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</row>
    <row r="32" spans="1:349" s="4" customFormat="1" ht="28.35" customHeight="1" x14ac:dyDescent="0.2">
      <c r="A32" s="315">
        <v>9</v>
      </c>
      <c r="B32" s="86">
        <f>Q32+Q33+Q34</f>
        <v>8.8541666666666664E-3</v>
      </c>
      <c r="C32" s="269" t="s">
        <v>541</v>
      </c>
      <c r="D32" s="97" t="s">
        <v>226</v>
      </c>
      <c r="E32" s="272">
        <v>8.89699074074074E-4</v>
      </c>
      <c r="F32" s="275">
        <v>80</v>
      </c>
      <c r="G32" s="275">
        <v>30</v>
      </c>
      <c r="H32" s="275">
        <v>40</v>
      </c>
      <c r="I32" s="275">
        <v>10</v>
      </c>
      <c r="J32" s="275">
        <v>10</v>
      </c>
      <c r="K32" s="275"/>
      <c r="L32" s="275">
        <v>30</v>
      </c>
      <c r="M32" s="275"/>
      <c r="N32" s="275"/>
      <c r="O32" s="275"/>
      <c r="P32" s="275">
        <f t="shared" si="0"/>
        <v>200</v>
      </c>
      <c r="Q32" s="86">
        <f t="shared" si="1"/>
        <v>3.2060185185185186E-3</v>
      </c>
      <c r="R32" s="88" t="e">
        <f t="shared" si="9"/>
        <v>#REF!</v>
      </c>
      <c r="S32" s="270">
        <f>IF(V32="",AB32/MIN($AB$8:$AB$16)*100,"в\к")</f>
        <v>565.30612244897952</v>
      </c>
      <c r="T32" s="275"/>
      <c r="U32" s="14"/>
      <c r="W32" s="4">
        <f t="shared" si="2"/>
        <v>1</v>
      </c>
      <c r="X32" s="15">
        <f t="shared" si="3"/>
        <v>17</v>
      </c>
      <c r="Y32" s="4">
        <f t="shared" si="4"/>
        <v>200</v>
      </c>
      <c r="Z32" s="4">
        <f t="shared" si="5"/>
        <v>277</v>
      </c>
      <c r="AA32" s="86">
        <f t="shared" si="6"/>
        <v>3.2060185185185186E-3</v>
      </c>
      <c r="AB32" s="4">
        <f t="shared" si="7"/>
        <v>277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</row>
    <row r="33" spans="1:349" s="4" customFormat="1" ht="37.5" customHeight="1" x14ac:dyDescent="0.2">
      <c r="A33" s="316"/>
      <c r="B33" s="86">
        <f>Q32+Q33+Q34</f>
        <v>8.8541666666666664E-3</v>
      </c>
      <c r="C33" s="269" t="s">
        <v>542</v>
      </c>
      <c r="D33" s="97" t="s">
        <v>226</v>
      </c>
      <c r="E33" s="272">
        <v>8.8773148148148153E-4</v>
      </c>
      <c r="F33" s="275">
        <v>5</v>
      </c>
      <c r="G33" s="275"/>
      <c r="H33" s="275">
        <v>40</v>
      </c>
      <c r="I33" s="275">
        <v>10</v>
      </c>
      <c r="J33" s="275"/>
      <c r="K33" s="275"/>
      <c r="L33" s="275">
        <v>30</v>
      </c>
      <c r="M33" s="275"/>
      <c r="N33" s="275"/>
      <c r="O33" s="275"/>
      <c r="P33" s="275">
        <f t="shared" si="0"/>
        <v>85</v>
      </c>
      <c r="Q33" s="86">
        <f t="shared" si="1"/>
        <v>1.8749999999999999E-3</v>
      </c>
      <c r="R33" s="88" t="e">
        <f t="shared" si="9"/>
        <v>#REF!</v>
      </c>
      <c r="S33" s="270">
        <f>IF(V33="",AB33/MIN($AB$8:$AB$16)*100,"в\к")</f>
        <v>330.61224489795921</v>
      </c>
      <c r="T33" s="275"/>
      <c r="U33" s="14"/>
      <c r="W33" s="4">
        <f t="shared" si="2"/>
        <v>1</v>
      </c>
      <c r="X33" s="15">
        <f t="shared" si="3"/>
        <v>17</v>
      </c>
      <c r="Y33" s="4">
        <f t="shared" si="4"/>
        <v>85</v>
      </c>
      <c r="Z33" s="4">
        <f t="shared" si="5"/>
        <v>162</v>
      </c>
      <c r="AA33" s="86">
        <f t="shared" si="6"/>
        <v>1.8749999999999999E-3</v>
      </c>
      <c r="AB33" s="4">
        <f t="shared" si="7"/>
        <v>162</v>
      </c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</row>
    <row r="34" spans="1:349" s="4" customFormat="1" ht="28.35" customHeight="1" x14ac:dyDescent="0.2">
      <c r="A34" s="317"/>
      <c r="B34" s="86">
        <f>Q32+Q33+Q34</f>
        <v>8.8541666666666664E-3</v>
      </c>
      <c r="C34" s="269" t="s">
        <v>543</v>
      </c>
      <c r="D34" s="97" t="s">
        <v>226</v>
      </c>
      <c r="E34" s="272">
        <v>1.2253472222222221E-3</v>
      </c>
      <c r="F34" s="275">
        <v>60</v>
      </c>
      <c r="G34" s="275">
        <v>60</v>
      </c>
      <c r="H34" s="275">
        <v>40</v>
      </c>
      <c r="I34" s="275">
        <v>30</v>
      </c>
      <c r="J34" s="275"/>
      <c r="K34" s="275"/>
      <c r="L34" s="275">
        <v>30</v>
      </c>
      <c r="M34" s="275"/>
      <c r="N34" s="275"/>
      <c r="O34" s="275"/>
      <c r="P34" s="275">
        <f t="shared" si="0"/>
        <v>220</v>
      </c>
      <c r="Q34" s="86">
        <f t="shared" si="1"/>
        <v>3.7731481481481483E-3</v>
      </c>
      <c r="R34" s="88" t="e">
        <f t="shared" si="9"/>
        <v>#REF!</v>
      </c>
      <c r="S34" s="270">
        <f>IF(V34="",AB34/MIN($AB$8:$AB$16)*100,"в\к")</f>
        <v>665.30612244897952</v>
      </c>
      <c r="T34" s="275"/>
      <c r="U34" s="14"/>
      <c r="W34" s="4">
        <f t="shared" si="2"/>
        <v>1</v>
      </c>
      <c r="X34" s="15">
        <f t="shared" si="3"/>
        <v>46</v>
      </c>
      <c r="Y34" s="4">
        <f t="shared" si="4"/>
        <v>220</v>
      </c>
      <c r="Z34" s="4">
        <f t="shared" si="5"/>
        <v>326</v>
      </c>
      <c r="AA34" s="86">
        <f t="shared" si="6"/>
        <v>3.7731481481481483E-3</v>
      </c>
      <c r="AB34" s="4">
        <f t="shared" si="7"/>
        <v>326</v>
      </c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</row>
    <row r="35" spans="1:349" s="4" customFormat="1" ht="28.35" customHeight="1" x14ac:dyDescent="0.2">
      <c r="A35" s="315">
        <v>10</v>
      </c>
      <c r="B35" s="86">
        <f>Q35+Q36+Q37</f>
        <v>8.9351851851851849E-3</v>
      </c>
      <c r="C35" s="269" t="s">
        <v>555</v>
      </c>
      <c r="D35" s="97" t="s">
        <v>292</v>
      </c>
      <c r="E35" s="272">
        <v>9.6250000000000014E-4</v>
      </c>
      <c r="F35" s="275"/>
      <c r="G35" s="275">
        <v>30</v>
      </c>
      <c r="H35" s="275">
        <v>120</v>
      </c>
      <c r="I35" s="275">
        <v>30</v>
      </c>
      <c r="J35" s="275">
        <v>10</v>
      </c>
      <c r="K35" s="275">
        <v>40</v>
      </c>
      <c r="L35" s="275">
        <v>30</v>
      </c>
      <c r="M35" s="275"/>
      <c r="N35" s="275"/>
      <c r="O35" s="275"/>
      <c r="P35" s="275">
        <f t="shared" si="0"/>
        <v>260</v>
      </c>
      <c r="Q35" s="86">
        <f t="shared" si="1"/>
        <v>3.9699074074074072E-3</v>
      </c>
      <c r="R35" s="88" t="e">
        <f t="shared" si="9"/>
        <v>#REF!</v>
      </c>
      <c r="S35" s="270" t="e">
        <f>IF(#REF!="",#REF!/MIN($AB$8:$AB$16)*100,"в\к")</f>
        <v>#REF!</v>
      </c>
      <c r="T35" s="275"/>
      <c r="U35" s="14"/>
      <c r="W35" s="4">
        <f t="shared" si="2"/>
        <v>1</v>
      </c>
      <c r="X35" s="15">
        <f t="shared" si="3"/>
        <v>23</v>
      </c>
      <c r="Y35" s="4">
        <f t="shared" si="4"/>
        <v>260</v>
      </c>
      <c r="Z35" s="4">
        <f t="shared" si="5"/>
        <v>343</v>
      </c>
      <c r="AA35" s="86">
        <f t="shared" si="6"/>
        <v>3.9699074074074072E-3</v>
      </c>
      <c r="AB35" s="4">
        <f t="shared" si="7"/>
        <v>343</v>
      </c>
      <c r="AC35" s="23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</row>
    <row r="36" spans="1:349" ht="28.35" customHeight="1" x14ac:dyDescent="0.2">
      <c r="A36" s="316"/>
      <c r="B36" s="86">
        <f>Q35+Q36+Q37</f>
        <v>8.9351851851851849E-3</v>
      </c>
      <c r="C36" s="269" t="s">
        <v>556</v>
      </c>
      <c r="D36" s="97" t="s">
        <v>292</v>
      </c>
      <c r="E36" s="272">
        <v>9.1736111111111109E-4</v>
      </c>
      <c r="F36" s="275">
        <v>50</v>
      </c>
      <c r="G36" s="275"/>
      <c r="H36" s="275"/>
      <c r="I36" s="275">
        <v>15</v>
      </c>
      <c r="J36" s="275">
        <v>30</v>
      </c>
      <c r="K36" s="275"/>
      <c r="L36" s="275">
        <v>30</v>
      </c>
      <c r="M36" s="275"/>
      <c r="N36" s="275"/>
      <c r="O36" s="275"/>
      <c r="P36" s="275">
        <f t="shared" si="0"/>
        <v>125</v>
      </c>
      <c r="Q36" s="86">
        <f t="shared" si="1"/>
        <v>2.3611111111111111E-3</v>
      </c>
      <c r="R36" s="88" t="e">
        <f t="shared" si="9"/>
        <v>#REF!</v>
      </c>
      <c r="S36" s="270">
        <f>IF(V36="",AB36/MIN($AB$8:$AB$16)*100,"в\к")</f>
        <v>416.32653061224494</v>
      </c>
      <c r="T36" s="275"/>
      <c r="U36" s="14"/>
      <c r="V36" s="4"/>
      <c r="W36" s="4">
        <f t="shared" si="2"/>
        <v>1</v>
      </c>
      <c r="X36" s="15">
        <f t="shared" si="3"/>
        <v>19</v>
      </c>
      <c r="Y36" s="4">
        <f t="shared" si="4"/>
        <v>125</v>
      </c>
      <c r="Z36" s="4">
        <f t="shared" si="5"/>
        <v>204</v>
      </c>
      <c r="AA36" s="86">
        <f t="shared" si="6"/>
        <v>2.3611111111111111E-3</v>
      </c>
      <c r="AB36" s="4">
        <f t="shared" si="7"/>
        <v>204</v>
      </c>
      <c r="AC36" s="21"/>
    </row>
    <row r="37" spans="1:349" ht="28.35" customHeight="1" x14ac:dyDescent="0.2">
      <c r="A37" s="317"/>
      <c r="B37" s="86">
        <f>Q35+Q36+Q37</f>
        <v>8.9351851851851849E-3</v>
      </c>
      <c r="C37" s="269" t="s">
        <v>195</v>
      </c>
      <c r="D37" s="97" t="s">
        <v>292</v>
      </c>
      <c r="E37" s="272">
        <v>9.8437500000000001E-4</v>
      </c>
      <c r="F37" s="275">
        <v>40</v>
      </c>
      <c r="G37" s="275">
        <v>30</v>
      </c>
      <c r="H37" s="275">
        <v>40</v>
      </c>
      <c r="I37" s="275">
        <v>30</v>
      </c>
      <c r="J37" s="275"/>
      <c r="K37" s="275"/>
      <c r="L37" s="275"/>
      <c r="M37" s="275"/>
      <c r="N37" s="275"/>
      <c r="O37" s="275"/>
      <c r="P37" s="275">
        <f t="shared" si="0"/>
        <v>140</v>
      </c>
      <c r="Q37" s="86">
        <f t="shared" si="1"/>
        <v>2.6041666666666665E-3</v>
      </c>
      <c r="R37" s="88" t="e">
        <f t="shared" si="9"/>
        <v>#REF!</v>
      </c>
      <c r="S37" s="270">
        <f>IF(V37="",AB37/MIN($AB$8:$AB$16)*100,"в\к")</f>
        <v>459.18367346938783</v>
      </c>
      <c r="T37" s="275"/>
      <c r="U37" s="14"/>
      <c r="V37" s="4"/>
      <c r="W37" s="4">
        <f t="shared" si="2"/>
        <v>1</v>
      </c>
      <c r="X37" s="15">
        <f t="shared" si="3"/>
        <v>25</v>
      </c>
      <c r="Y37" s="4">
        <f t="shared" si="4"/>
        <v>140</v>
      </c>
      <c r="Z37" s="4">
        <f t="shared" si="5"/>
        <v>225</v>
      </c>
      <c r="AA37" s="86">
        <f t="shared" si="6"/>
        <v>2.6041666666666665E-3</v>
      </c>
      <c r="AB37" s="4">
        <f t="shared" si="7"/>
        <v>225</v>
      </c>
    </row>
    <row r="38" spans="1:349" ht="28.35" customHeight="1" x14ac:dyDescent="0.2">
      <c r="A38" s="315">
        <v>11</v>
      </c>
      <c r="B38" s="86">
        <f>Q38+Q39+Q40</f>
        <v>1.0115740740740741E-2</v>
      </c>
      <c r="C38" s="269" t="s">
        <v>526</v>
      </c>
      <c r="D38" s="97" t="s">
        <v>56</v>
      </c>
      <c r="E38" s="272">
        <v>7.6631944444444436E-4</v>
      </c>
      <c r="F38" s="275">
        <v>25</v>
      </c>
      <c r="G38" s="275">
        <v>30</v>
      </c>
      <c r="H38" s="275">
        <v>80</v>
      </c>
      <c r="I38" s="275"/>
      <c r="J38" s="275"/>
      <c r="K38" s="275">
        <v>10</v>
      </c>
      <c r="L38" s="275">
        <v>30</v>
      </c>
      <c r="M38" s="275"/>
      <c r="N38" s="275"/>
      <c r="O38" s="275"/>
      <c r="P38" s="275">
        <f t="shared" si="0"/>
        <v>175</v>
      </c>
      <c r="Q38" s="86">
        <f t="shared" si="1"/>
        <v>2.7893518518518519E-3</v>
      </c>
      <c r="R38" s="88" t="e">
        <f t="shared" si="9"/>
        <v>#REF!</v>
      </c>
      <c r="S38" s="270" t="e">
        <f>IF(#REF!="",#REF!/MIN($AB$8:$AB$16)*100,"в\к")</f>
        <v>#REF!</v>
      </c>
      <c r="T38" s="275"/>
      <c r="U38" s="14"/>
      <c r="V38" s="4"/>
      <c r="W38" s="4">
        <f t="shared" si="2"/>
        <v>1</v>
      </c>
      <c r="X38" s="15">
        <f t="shared" si="3"/>
        <v>6</v>
      </c>
      <c r="Y38" s="4">
        <f t="shared" si="4"/>
        <v>175</v>
      </c>
      <c r="Z38" s="4">
        <f t="shared" si="5"/>
        <v>241</v>
      </c>
      <c r="AA38" s="86">
        <f t="shared" si="6"/>
        <v>2.7893518518518519E-3</v>
      </c>
      <c r="AB38" s="4">
        <f t="shared" si="7"/>
        <v>241</v>
      </c>
      <c r="AC38" s="21"/>
    </row>
    <row r="39" spans="1:349" ht="28.35" customHeight="1" x14ac:dyDescent="0.2">
      <c r="A39" s="316"/>
      <c r="B39" s="86">
        <f>Q38+Q39+Q40</f>
        <v>1.0115740740740741E-2</v>
      </c>
      <c r="C39" s="269" t="s">
        <v>527</v>
      </c>
      <c r="D39" s="97" t="s">
        <v>56</v>
      </c>
      <c r="E39" s="272">
        <v>8.7800925925925926E-4</v>
      </c>
      <c r="F39" s="275">
        <v>70</v>
      </c>
      <c r="G39" s="275">
        <v>5</v>
      </c>
      <c r="H39" s="275">
        <v>50</v>
      </c>
      <c r="I39" s="275">
        <v>5</v>
      </c>
      <c r="J39" s="275"/>
      <c r="K39" s="275"/>
      <c r="L39" s="275"/>
      <c r="M39" s="275"/>
      <c r="N39" s="275"/>
      <c r="O39" s="275"/>
      <c r="P39" s="275">
        <f t="shared" si="0"/>
        <v>130</v>
      </c>
      <c r="Q39" s="86">
        <f t="shared" si="1"/>
        <v>2.3842592592592591E-3</v>
      </c>
      <c r="R39" s="88" t="e">
        <f t="shared" si="9"/>
        <v>#REF!</v>
      </c>
      <c r="S39" s="270" t="e">
        <f>IF(#REF!="",#REF!/MIN($AB$8:$AB$16)*100,"в\к")</f>
        <v>#REF!</v>
      </c>
      <c r="T39" s="275"/>
      <c r="U39" s="14"/>
      <c r="V39" s="4"/>
      <c r="W39" s="4">
        <f t="shared" si="2"/>
        <v>1</v>
      </c>
      <c r="X39" s="15">
        <f t="shared" si="3"/>
        <v>16</v>
      </c>
      <c r="Y39" s="4">
        <f t="shared" si="4"/>
        <v>130</v>
      </c>
      <c r="Z39" s="4">
        <f t="shared" si="5"/>
        <v>206</v>
      </c>
      <c r="AA39" s="86">
        <f t="shared" si="6"/>
        <v>2.3842592592592591E-3</v>
      </c>
      <c r="AB39" s="4">
        <f t="shared" si="7"/>
        <v>206</v>
      </c>
    </row>
    <row r="40" spans="1:349" ht="28.35" customHeight="1" x14ac:dyDescent="0.2">
      <c r="A40" s="317"/>
      <c r="B40" s="86">
        <f>Q38+Q39+Q40</f>
        <v>1.0115740740740741E-2</v>
      </c>
      <c r="C40" s="269" t="s">
        <v>528</v>
      </c>
      <c r="D40" s="97" t="s">
        <v>56</v>
      </c>
      <c r="E40" s="272">
        <v>1.0094907407407407E-3</v>
      </c>
      <c r="F40" s="275">
        <v>190</v>
      </c>
      <c r="G40" s="275">
        <v>30</v>
      </c>
      <c r="H40" s="275">
        <v>30</v>
      </c>
      <c r="I40" s="275">
        <v>40</v>
      </c>
      <c r="J40" s="275">
        <v>10</v>
      </c>
      <c r="K40" s="275">
        <v>10</v>
      </c>
      <c r="L40" s="275">
        <v>30</v>
      </c>
      <c r="M40" s="275"/>
      <c r="N40" s="275"/>
      <c r="O40" s="275"/>
      <c r="P40" s="275">
        <f t="shared" ref="P40:P58" si="10">SUM(F40:O40)</f>
        <v>340</v>
      </c>
      <c r="Q40" s="86">
        <f t="shared" ref="Q40:Q58" si="11">Z40/86400</f>
        <v>4.9421296296296297E-3</v>
      </c>
      <c r="R40" s="88" t="e">
        <f t="shared" si="9"/>
        <v>#REF!</v>
      </c>
      <c r="S40" s="270">
        <f>IF(V40="",AB40/MIN($AB$8:$AB$16)*100,"в\к")</f>
        <v>871.42857142857133</v>
      </c>
      <c r="T40" s="275"/>
      <c r="U40" s="14"/>
      <c r="V40" s="4"/>
      <c r="W40" s="4">
        <f t="shared" si="2"/>
        <v>1</v>
      </c>
      <c r="X40" s="15">
        <f t="shared" si="3"/>
        <v>27</v>
      </c>
      <c r="Y40" s="4">
        <f t="shared" si="4"/>
        <v>340</v>
      </c>
      <c r="Z40" s="4">
        <f t="shared" si="5"/>
        <v>427</v>
      </c>
      <c r="AA40" s="86">
        <f t="shared" si="6"/>
        <v>4.9421296296296297E-3</v>
      </c>
      <c r="AB40" s="4">
        <f t="shared" si="7"/>
        <v>427</v>
      </c>
      <c r="AC40" s="19"/>
    </row>
    <row r="41" spans="1:349" ht="28.35" customHeight="1" x14ac:dyDescent="0.2">
      <c r="A41" s="315">
        <v>12</v>
      </c>
      <c r="B41" s="86">
        <f>Q41+Q42+Q43</f>
        <v>1.0219907407407407E-2</v>
      </c>
      <c r="C41" s="269" t="s">
        <v>518</v>
      </c>
      <c r="D41" s="97" t="s">
        <v>44</v>
      </c>
      <c r="E41" s="272">
        <v>7.2754629629629634E-4</v>
      </c>
      <c r="F41" s="275"/>
      <c r="G41" s="275"/>
      <c r="H41" s="275">
        <v>60</v>
      </c>
      <c r="I41" s="275">
        <v>15</v>
      </c>
      <c r="J41" s="275"/>
      <c r="K41" s="275">
        <v>10</v>
      </c>
      <c r="L41" s="275"/>
      <c r="M41" s="275"/>
      <c r="N41" s="275"/>
      <c r="O41" s="275"/>
      <c r="P41" s="275">
        <f t="shared" si="10"/>
        <v>85</v>
      </c>
      <c r="Q41" s="86">
        <f t="shared" si="11"/>
        <v>1.712962962962963E-3</v>
      </c>
      <c r="R41" s="88" t="e">
        <f t="shared" si="9"/>
        <v>#REF!</v>
      </c>
      <c r="S41" s="270">
        <f>IF(V41="",AB41/MIN($AB$8:$AB$16)*100,"в\к")</f>
        <v>302.0408163265306</v>
      </c>
      <c r="T41" s="275"/>
      <c r="U41" s="14"/>
      <c r="V41" s="4"/>
      <c r="W41" s="4">
        <f t="shared" si="2"/>
        <v>1</v>
      </c>
      <c r="X41" s="15">
        <f t="shared" si="3"/>
        <v>3</v>
      </c>
      <c r="Y41" s="4">
        <f t="shared" si="4"/>
        <v>85</v>
      </c>
      <c r="Z41" s="4">
        <f t="shared" si="5"/>
        <v>148</v>
      </c>
      <c r="AA41" s="86">
        <f t="shared" si="6"/>
        <v>1.712962962962963E-3</v>
      </c>
      <c r="AB41" s="4">
        <f t="shared" si="7"/>
        <v>148</v>
      </c>
    </row>
    <row r="42" spans="1:349" ht="28.35" customHeight="1" x14ac:dyDescent="0.2">
      <c r="A42" s="316"/>
      <c r="B42" s="86">
        <f>Q41+Q42+Q43</f>
        <v>1.0219907407407407E-2</v>
      </c>
      <c r="C42" s="269" t="s">
        <v>519</v>
      </c>
      <c r="D42" s="97" t="s">
        <v>44</v>
      </c>
      <c r="E42" s="272">
        <v>1.0050925925925926E-3</v>
      </c>
      <c r="F42" s="275">
        <v>60</v>
      </c>
      <c r="G42" s="275"/>
      <c r="H42" s="275">
        <v>90</v>
      </c>
      <c r="I42" s="275">
        <v>10</v>
      </c>
      <c r="J42" s="275"/>
      <c r="K42" s="275">
        <v>10</v>
      </c>
      <c r="L42" s="275">
        <v>30</v>
      </c>
      <c r="M42" s="275"/>
      <c r="N42" s="275"/>
      <c r="O42" s="275"/>
      <c r="P42" s="275">
        <f t="shared" si="10"/>
        <v>200</v>
      </c>
      <c r="Q42" s="86">
        <f t="shared" si="11"/>
        <v>3.3217592592592591E-3</v>
      </c>
      <c r="R42" s="88" t="e">
        <f t="shared" si="9"/>
        <v>#REF!</v>
      </c>
      <c r="S42" s="270">
        <f>IF(V42="",AB42/MIN($AB$8:$AB$16)*100,"в\к")</f>
        <v>585.71428571428567</v>
      </c>
      <c r="T42" s="275"/>
      <c r="U42" s="14"/>
      <c r="V42" s="4"/>
      <c r="W42" s="4">
        <f t="shared" si="2"/>
        <v>1</v>
      </c>
      <c r="X42" s="15">
        <f t="shared" si="3"/>
        <v>27</v>
      </c>
      <c r="Y42" s="4">
        <f t="shared" si="4"/>
        <v>200</v>
      </c>
      <c r="Z42" s="4">
        <f t="shared" si="5"/>
        <v>287</v>
      </c>
      <c r="AA42" s="86">
        <f t="shared" si="6"/>
        <v>3.3217592592592591E-3</v>
      </c>
      <c r="AB42" s="4">
        <f t="shared" si="7"/>
        <v>287</v>
      </c>
      <c r="AC42" s="19"/>
    </row>
    <row r="43" spans="1:349" s="4" customFormat="1" ht="28.35" customHeight="1" x14ac:dyDescent="0.2">
      <c r="A43" s="317"/>
      <c r="B43" s="86">
        <f>Q41+Q42+Q43</f>
        <v>1.0219907407407407E-2</v>
      </c>
      <c r="C43" s="269" t="s">
        <v>520</v>
      </c>
      <c r="D43" s="97" t="s">
        <v>44</v>
      </c>
      <c r="E43" s="272">
        <v>1.244675925925926E-3</v>
      </c>
      <c r="F43" s="275">
        <v>90</v>
      </c>
      <c r="G43" s="275">
        <v>30</v>
      </c>
      <c r="H43" s="275">
        <v>120</v>
      </c>
      <c r="I43" s="275">
        <v>30</v>
      </c>
      <c r="J43" s="275">
        <v>30</v>
      </c>
      <c r="K43" s="275">
        <v>10</v>
      </c>
      <c r="L43" s="275">
        <v>30</v>
      </c>
      <c r="M43" s="275"/>
      <c r="N43" s="275"/>
      <c r="O43" s="275"/>
      <c r="P43" s="275">
        <f t="shared" si="10"/>
        <v>340</v>
      </c>
      <c r="Q43" s="86">
        <f t="shared" si="11"/>
        <v>5.185185185185185E-3</v>
      </c>
      <c r="R43" s="88" t="e">
        <f>IF(#REF!="в\к","в\к",RANK(#REF!,$S$8:$S$16,1))</f>
        <v>#REF!</v>
      </c>
      <c r="S43" s="270" t="e">
        <f>IF(#REF!="",#REF!/MIN($AB$8:$AB$16)*100,"в\к")</f>
        <v>#REF!</v>
      </c>
      <c r="T43" s="275"/>
      <c r="U43" s="14"/>
      <c r="W43" s="4">
        <f t="shared" si="2"/>
        <v>1</v>
      </c>
      <c r="X43" s="15">
        <f t="shared" si="3"/>
        <v>48</v>
      </c>
      <c r="Y43" s="4">
        <f t="shared" si="4"/>
        <v>340</v>
      </c>
      <c r="Z43" s="4">
        <f t="shared" si="5"/>
        <v>448</v>
      </c>
      <c r="AA43" s="86">
        <f t="shared" si="6"/>
        <v>5.185185185185185E-3</v>
      </c>
      <c r="AB43" s="4">
        <f t="shared" si="7"/>
        <v>448</v>
      </c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</row>
    <row r="44" spans="1:349" s="4" customFormat="1" ht="28.35" customHeight="1" x14ac:dyDescent="0.2">
      <c r="A44" s="315">
        <v>13</v>
      </c>
      <c r="B44" s="86">
        <f>Q44+Q45+Q46</f>
        <v>1.0358796296296297E-2</v>
      </c>
      <c r="C44" s="269" t="s">
        <v>548</v>
      </c>
      <c r="D44" s="97" t="s">
        <v>42</v>
      </c>
      <c r="E44" s="272">
        <v>6.7453703703703697E-4</v>
      </c>
      <c r="F44" s="275">
        <v>25</v>
      </c>
      <c r="G44" s="275"/>
      <c r="H44" s="275"/>
      <c r="I44" s="275">
        <v>5</v>
      </c>
      <c r="J44" s="275"/>
      <c r="K44" s="275"/>
      <c r="L44" s="275"/>
      <c r="M44" s="275"/>
      <c r="N44" s="275"/>
      <c r="O44" s="275"/>
      <c r="P44" s="275">
        <f t="shared" si="10"/>
        <v>30</v>
      </c>
      <c r="Q44" s="86">
        <f t="shared" si="11"/>
        <v>1.0185185185185184E-3</v>
      </c>
      <c r="R44" s="88" t="e">
        <f t="shared" ref="R44:R52" si="12">IF(S44="в\к","в\к",RANK(S44,$S$8:$S$16,1))</f>
        <v>#REF!</v>
      </c>
      <c r="S44" s="270">
        <f t="shared" ref="S44:S49" si="13">IF(V44="",AB44/MIN($AB$8:$AB$16)*100,"в\к")</f>
        <v>179.59183673469389</v>
      </c>
      <c r="T44" s="275"/>
      <c r="U44" s="14"/>
      <c r="W44" s="4">
        <f t="shared" si="2"/>
        <v>0</v>
      </c>
      <c r="X44" s="15">
        <f t="shared" si="3"/>
        <v>58</v>
      </c>
      <c r="Y44" s="4">
        <f t="shared" si="4"/>
        <v>30</v>
      </c>
      <c r="Z44" s="4">
        <f t="shared" si="5"/>
        <v>88</v>
      </c>
      <c r="AA44" s="86">
        <f t="shared" si="6"/>
        <v>1.0185185185185184E-3</v>
      </c>
      <c r="AB44" s="4">
        <f t="shared" si="7"/>
        <v>88</v>
      </c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</row>
    <row r="45" spans="1:349" s="4" customFormat="1" ht="28.35" customHeight="1" x14ac:dyDescent="0.2">
      <c r="A45" s="316"/>
      <c r="B45" s="86">
        <f>Q44+Q45+Q46</f>
        <v>1.0358796296296297E-2</v>
      </c>
      <c r="C45" s="269" t="s">
        <v>549</v>
      </c>
      <c r="D45" s="97" t="s">
        <v>42</v>
      </c>
      <c r="E45" s="272">
        <v>1.0386574074074074E-3</v>
      </c>
      <c r="F45" s="275">
        <v>85</v>
      </c>
      <c r="G45" s="275">
        <v>30</v>
      </c>
      <c r="H45" s="275">
        <v>80</v>
      </c>
      <c r="I45" s="275">
        <v>60</v>
      </c>
      <c r="J45" s="275"/>
      <c r="K45" s="275">
        <v>10</v>
      </c>
      <c r="L45" s="275">
        <v>30</v>
      </c>
      <c r="M45" s="275"/>
      <c r="N45" s="275"/>
      <c r="O45" s="275"/>
      <c r="P45" s="275">
        <f t="shared" si="10"/>
        <v>295</v>
      </c>
      <c r="Q45" s="86">
        <f t="shared" si="11"/>
        <v>4.4560185185185189E-3</v>
      </c>
      <c r="R45" s="88" t="e">
        <f t="shared" si="12"/>
        <v>#REF!</v>
      </c>
      <c r="S45" s="270">
        <f t="shared" si="13"/>
        <v>785.71428571428567</v>
      </c>
      <c r="T45" s="275"/>
      <c r="U45" s="14"/>
      <c r="W45" s="4">
        <f t="shared" si="2"/>
        <v>1</v>
      </c>
      <c r="X45" s="15">
        <f t="shared" si="3"/>
        <v>30</v>
      </c>
      <c r="Y45" s="4">
        <f t="shared" si="4"/>
        <v>295</v>
      </c>
      <c r="Z45" s="4">
        <f t="shared" si="5"/>
        <v>385</v>
      </c>
      <c r="AA45" s="86">
        <f t="shared" si="6"/>
        <v>4.4560185185185189E-3</v>
      </c>
      <c r="AB45" s="4">
        <f t="shared" si="7"/>
        <v>385</v>
      </c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</row>
    <row r="46" spans="1:349" s="4" customFormat="1" ht="28.35" customHeight="1" x14ac:dyDescent="0.2">
      <c r="A46" s="317"/>
      <c r="B46" s="86">
        <f>Q44+Q45+Q46</f>
        <v>1.0358796296296297E-2</v>
      </c>
      <c r="C46" s="269" t="s">
        <v>550</v>
      </c>
      <c r="D46" s="97" t="s">
        <v>42</v>
      </c>
      <c r="E46" s="272">
        <v>1.4144675925925928E-3</v>
      </c>
      <c r="F46" s="275">
        <v>75</v>
      </c>
      <c r="G46" s="275">
        <v>15</v>
      </c>
      <c r="H46" s="275">
        <v>150</v>
      </c>
      <c r="I46" s="275">
        <v>30</v>
      </c>
      <c r="J46" s="275"/>
      <c r="K46" s="275"/>
      <c r="L46" s="275">
        <v>30</v>
      </c>
      <c r="M46" s="275"/>
      <c r="N46" s="275"/>
      <c r="O46" s="275"/>
      <c r="P46" s="275">
        <f t="shared" si="10"/>
        <v>300</v>
      </c>
      <c r="Q46" s="86">
        <f t="shared" si="11"/>
        <v>4.8842592592592592E-3</v>
      </c>
      <c r="R46" s="88" t="e">
        <f t="shared" si="12"/>
        <v>#REF!</v>
      </c>
      <c r="S46" s="270">
        <f t="shared" si="13"/>
        <v>861.22448979591832</v>
      </c>
      <c r="T46" s="275"/>
      <c r="U46" s="14"/>
      <c r="W46" s="4">
        <f t="shared" si="2"/>
        <v>2</v>
      </c>
      <c r="X46" s="15">
        <f t="shared" si="3"/>
        <v>2</v>
      </c>
      <c r="Y46" s="4">
        <f t="shared" si="4"/>
        <v>300</v>
      </c>
      <c r="Z46" s="4">
        <f t="shared" si="5"/>
        <v>422</v>
      </c>
      <c r="AA46" s="86">
        <f t="shared" si="6"/>
        <v>4.8842592592592592E-3</v>
      </c>
      <c r="AB46" s="4">
        <f t="shared" si="7"/>
        <v>422</v>
      </c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</row>
    <row r="47" spans="1:349" s="4" customFormat="1" ht="28.35" customHeight="1" x14ac:dyDescent="0.2">
      <c r="A47" s="315">
        <v>14</v>
      </c>
      <c r="B47" s="86">
        <f>Q47+Q48+Q49</f>
        <v>1.0856481481481481E-2</v>
      </c>
      <c r="C47" s="269" t="s">
        <v>268</v>
      </c>
      <c r="D47" s="97" t="s">
        <v>38</v>
      </c>
      <c r="E47" s="272">
        <v>9.4895833333333334E-4</v>
      </c>
      <c r="F47" s="275">
        <v>20</v>
      </c>
      <c r="G47" s="275"/>
      <c r="H47" s="275"/>
      <c r="I47" s="275"/>
      <c r="J47" s="275"/>
      <c r="K47" s="275"/>
      <c r="L47" s="275">
        <v>30</v>
      </c>
      <c r="M47" s="275"/>
      <c r="N47" s="275"/>
      <c r="O47" s="275"/>
      <c r="P47" s="275">
        <f t="shared" si="10"/>
        <v>50</v>
      </c>
      <c r="Q47" s="86">
        <f t="shared" si="11"/>
        <v>1.5277777777777779E-3</v>
      </c>
      <c r="R47" s="88" t="e">
        <f t="shared" si="12"/>
        <v>#REF!</v>
      </c>
      <c r="S47" s="270">
        <f t="shared" si="13"/>
        <v>269.38775510204079</v>
      </c>
      <c r="T47" s="275"/>
      <c r="U47" s="14"/>
      <c r="W47" s="4">
        <f t="shared" si="2"/>
        <v>1</v>
      </c>
      <c r="X47" s="15">
        <f t="shared" si="3"/>
        <v>22</v>
      </c>
      <c r="Y47" s="4">
        <f t="shared" si="4"/>
        <v>50</v>
      </c>
      <c r="Z47" s="4">
        <f t="shared" si="5"/>
        <v>132</v>
      </c>
      <c r="AA47" s="86">
        <f t="shared" si="6"/>
        <v>1.5277777777777779E-3</v>
      </c>
      <c r="AB47" s="4">
        <f t="shared" si="7"/>
        <v>132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</row>
    <row r="48" spans="1:349" s="4" customFormat="1" ht="28.35" customHeight="1" x14ac:dyDescent="0.2">
      <c r="A48" s="316"/>
      <c r="B48" s="86">
        <f>Q47+Q48+Q49</f>
        <v>1.0856481481481481E-2</v>
      </c>
      <c r="C48" s="269" t="s">
        <v>551</v>
      </c>
      <c r="D48" s="97" t="s">
        <v>38</v>
      </c>
      <c r="E48" s="272">
        <v>1.564699074074074E-3</v>
      </c>
      <c r="F48" s="275">
        <v>70</v>
      </c>
      <c r="G48" s="275">
        <v>50</v>
      </c>
      <c r="H48" s="275">
        <v>100</v>
      </c>
      <c r="I48" s="275">
        <v>20</v>
      </c>
      <c r="J48" s="275">
        <v>30</v>
      </c>
      <c r="K48" s="275"/>
      <c r="L48" s="275"/>
      <c r="M48" s="275"/>
      <c r="N48" s="275"/>
      <c r="O48" s="275"/>
      <c r="P48" s="275">
        <f t="shared" si="10"/>
        <v>270</v>
      </c>
      <c r="Q48" s="86">
        <f t="shared" si="11"/>
        <v>4.6874999999999998E-3</v>
      </c>
      <c r="R48" s="88" t="e">
        <f t="shared" si="12"/>
        <v>#REF!</v>
      </c>
      <c r="S48" s="270">
        <f t="shared" si="13"/>
        <v>826.53061224489795</v>
      </c>
      <c r="T48" s="275"/>
      <c r="U48" s="14"/>
      <c r="W48" s="4">
        <f t="shared" si="2"/>
        <v>2</v>
      </c>
      <c r="X48" s="15">
        <f t="shared" si="3"/>
        <v>15</v>
      </c>
      <c r="Y48" s="4">
        <f t="shared" si="4"/>
        <v>270</v>
      </c>
      <c r="Z48" s="4">
        <f t="shared" si="5"/>
        <v>405</v>
      </c>
      <c r="AA48" s="86">
        <f t="shared" si="6"/>
        <v>4.6874999999999998E-3</v>
      </c>
      <c r="AB48" s="4">
        <f t="shared" si="7"/>
        <v>405</v>
      </c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</row>
    <row r="49" spans="1:349" s="4" customFormat="1" ht="28.35" customHeight="1" x14ac:dyDescent="0.2">
      <c r="A49" s="317"/>
      <c r="B49" s="86">
        <f>Q47+Q48+Q49</f>
        <v>1.0856481481481481E-2</v>
      </c>
      <c r="C49" s="269" t="s">
        <v>540</v>
      </c>
      <c r="D49" s="97" t="s">
        <v>38</v>
      </c>
      <c r="E49" s="272">
        <v>1.0562499999999999E-3</v>
      </c>
      <c r="F49" s="275">
        <v>80</v>
      </c>
      <c r="G49" s="275">
        <v>30</v>
      </c>
      <c r="H49" s="275">
        <v>100</v>
      </c>
      <c r="I49" s="275">
        <v>60</v>
      </c>
      <c r="J49" s="275"/>
      <c r="K49" s="275">
        <v>10</v>
      </c>
      <c r="L49" s="275">
        <v>30</v>
      </c>
      <c r="M49" s="275"/>
      <c r="N49" s="275"/>
      <c r="O49" s="275"/>
      <c r="P49" s="275">
        <f t="shared" si="10"/>
        <v>310</v>
      </c>
      <c r="Q49" s="86">
        <f t="shared" si="11"/>
        <v>4.6412037037037038E-3</v>
      </c>
      <c r="R49" s="88" t="e">
        <f t="shared" si="12"/>
        <v>#REF!</v>
      </c>
      <c r="S49" s="270">
        <f t="shared" si="13"/>
        <v>818.36734693877565</v>
      </c>
      <c r="T49" s="275"/>
      <c r="U49" s="14"/>
      <c r="W49" s="4">
        <f t="shared" si="2"/>
        <v>1</v>
      </c>
      <c r="X49" s="15">
        <f t="shared" si="3"/>
        <v>31</v>
      </c>
      <c r="Y49" s="4">
        <f t="shared" si="4"/>
        <v>310</v>
      </c>
      <c r="Z49" s="4">
        <f t="shared" si="5"/>
        <v>401</v>
      </c>
      <c r="AA49" s="86">
        <f t="shared" si="6"/>
        <v>4.6412037037037038E-3</v>
      </c>
      <c r="AB49" s="4">
        <f t="shared" si="7"/>
        <v>401</v>
      </c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</row>
    <row r="50" spans="1:349" s="4" customFormat="1" ht="28.35" customHeight="1" x14ac:dyDescent="0.2">
      <c r="A50" s="315">
        <v>15</v>
      </c>
      <c r="B50" s="86">
        <f>Q50+Q51+Q52</f>
        <v>1.1284722222222224E-2</v>
      </c>
      <c r="C50" s="269" t="s">
        <v>507</v>
      </c>
      <c r="D50" s="97" t="s">
        <v>217</v>
      </c>
      <c r="E50" s="272">
        <v>7.7615740740740737E-4</v>
      </c>
      <c r="F50" s="275"/>
      <c r="G50" s="275"/>
      <c r="H50" s="275"/>
      <c r="I50" s="275">
        <v>5</v>
      </c>
      <c r="J50" s="275"/>
      <c r="K50" s="275"/>
      <c r="L50" s="275"/>
      <c r="M50" s="275"/>
      <c r="N50" s="275"/>
      <c r="O50" s="275"/>
      <c r="P50" s="275">
        <f t="shared" si="10"/>
        <v>5</v>
      </c>
      <c r="Q50" s="86">
        <f t="shared" si="11"/>
        <v>8.3333333333333339E-4</v>
      </c>
      <c r="R50" s="88" t="e">
        <f t="shared" si="12"/>
        <v>#REF!</v>
      </c>
      <c r="S50" s="270" t="e">
        <f>IF(#REF!="",#REF!/MIN($AB$8:$AB$16)*100,"в\к")</f>
        <v>#REF!</v>
      </c>
      <c r="T50" s="275"/>
      <c r="U50" s="14"/>
      <c r="W50" s="4">
        <f t="shared" si="2"/>
        <v>1</v>
      </c>
      <c r="X50" s="15">
        <f t="shared" si="3"/>
        <v>7</v>
      </c>
      <c r="Y50" s="4">
        <f t="shared" si="4"/>
        <v>5</v>
      </c>
      <c r="Z50" s="4">
        <f t="shared" si="5"/>
        <v>72</v>
      </c>
      <c r="AA50" s="86">
        <f t="shared" si="6"/>
        <v>8.3333333333333339E-4</v>
      </c>
      <c r="AB50" s="4">
        <f t="shared" si="7"/>
        <v>72</v>
      </c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</row>
    <row r="51" spans="1:349" s="4" customFormat="1" ht="28.35" customHeight="1" x14ac:dyDescent="0.2">
      <c r="A51" s="316"/>
      <c r="B51" s="86">
        <f>Q50+Q51+Q52</f>
        <v>1.1284722222222224E-2</v>
      </c>
      <c r="C51" s="269" t="s">
        <v>508</v>
      </c>
      <c r="D51" s="97" t="s">
        <v>217</v>
      </c>
      <c r="E51" s="272">
        <v>1.1071759259259257E-3</v>
      </c>
      <c r="F51" s="275">
        <v>190</v>
      </c>
      <c r="G51" s="275">
        <v>60</v>
      </c>
      <c r="H51" s="275">
        <v>50</v>
      </c>
      <c r="I51" s="275">
        <v>60</v>
      </c>
      <c r="J51" s="275">
        <v>30</v>
      </c>
      <c r="K51" s="275"/>
      <c r="L51" s="275">
        <v>30</v>
      </c>
      <c r="M51" s="275"/>
      <c r="N51" s="275"/>
      <c r="O51" s="275"/>
      <c r="P51" s="275">
        <f t="shared" si="10"/>
        <v>420</v>
      </c>
      <c r="Q51" s="86">
        <f t="shared" si="11"/>
        <v>5.9722222222222225E-3</v>
      </c>
      <c r="R51" s="88" t="e">
        <f t="shared" si="12"/>
        <v>#REF!</v>
      </c>
      <c r="S51" s="270">
        <f>IF(V51="",AB51/MIN($AB$8:$AB$16)*100,"в\к")</f>
        <v>1053.0612244897959</v>
      </c>
      <c r="T51" s="275"/>
      <c r="U51" s="1"/>
      <c r="V51" s="1"/>
      <c r="W51" s="4">
        <f t="shared" si="2"/>
        <v>1</v>
      </c>
      <c r="X51" s="15">
        <f t="shared" si="3"/>
        <v>36</v>
      </c>
      <c r="Y51" s="4">
        <f t="shared" si="4"/>
        <v>420</v>
      </c>
      <c r="Z51" s="4">
        <f t="shared" si="5"/>
        <v>516</v>
      </c>
      <c r="AA51" s="86">
        <f t="shared" si="6"/>
        <v>5.9722222222222225E-3</v>
      </c>
      <c r="AB51" s="4">
        <f t="shared" si="7"/>
        <v>516</v>
      </c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</row>
    <row r="52" spans="1:349" s="4" customFormat="1" ht="28.35" customHeight="1" x14ac:dyDescent="0.2">
      <c r="A52" s="317"/>
      <c r="B52" s="86">
        <f>Q50+Q51+Q52</f>
        <v>1.1284722222222224E-2</v>
      </c>
      <c r="C52" s="269" t="s">
        <v>509</v>
      </c>
      <c r="D52" s="97" t="s">
        <v>217</v>
      </c>
      <c r="E52" s="272">
        <v>1.0030092592592593E-3</v>
      </c>
      <c r="F52" s="275">
        <v>65</v>
      </c>
      <c r="G52" s="275">
        <v>90</v>
      </c>
      <c r="H52" s="275">
        <v>100</v>
      </c>
      <c r="I52" s="275">
        <v>5</v>
      </c>
      <c r="J52" s="275"/>
      <c r="K52" s="275">
        <v>10</v>
      </c>
      <c r="L52" s="275">
        <v>30</v>
      </c>
      <c r="M52" s="275"/>
      <c r="N52" s="275"/>
      <c r="O52" s="275"/>
      <c r="P52" s="275">
        <f t="shared" si="10"/>
        <v>300</v>
      </c>
      <c r="Q52" s="86">
        <f t="shared" si="11"/>
        <v>4.4791666666666669E-3</v>
      </c>
      <c r="R52" s="88" t="e">
        <f t="shared" si="12"/>
        <v>#REF!</v>
      </c>
      <c r="S52" s="270">
        <f>IF(V52="",AB52/MIN($AB$8:$AB$16)*100,"в\к")</f>
        <v>789.79591836734699</v>
      </c>
      <c r="T52" s="275"/>
      <c r="U52" s="1"/>
      <c r="V52" s="1"/>
      <c r="W52" s="4">
        <f t="shared" si="2"/>
        <v>1</v>
      </c>
      <c r="X52" s="15">
        <f t="shared" si="3"/>
        <v>27</v>
      </c>
      <c r="Y52" s="4">
        <f t="shared" si="4"/>
        <v>300</v>
      </c>
      <c r="Z52" s="4">
        <f t="shared" si="5"/>
        <v>387</v>
      </c>
      <c r="AA52" s="86">
        <f t="shared" si="6"/>
        <v>4.4791666666666669E-3</v>
      </c>
      <c r="AB52" s="4">
        <f t="shared" si="7"/>
        <v>387</v>
      </c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</row>
    <row r="53" spans="1:349" s="4" customFormat="1" ht="28.35" customHeight="1" x14ac:dyDescent="0.2">
      <c r="A53" s="315">
        <v>16</v>
      </c>
      <c r="B53" s="86">
        <f>Q53+Q54+Q55</f>
        <v>1.2314814814814813E-2</v>
      </c>
      <c r="C53" s="269" t="s">
        <v>529</v>
      </c>
      <c r="D53" s="97" t="s">
        <v>228</v>
      </c>
      <c r="E53" s="272">
        <v>9.6412037037037039E-4</v>
      </c>
      <c r="F53" s="275">
        <v>110</v>
      </c>
      <c r="G53" s="275">
        <v>30</v>
      </c>
      <c r="H53" s="275">
        <v>80</v>
      </c>
      <c r="I53" s="275">
        <v>10</v>
      </c>
      <c r="J53" s="275"/>
      <c r="K53" s="275"/>
      <c r="L53" s="275">
        <v>30</v>
      </c>
      <c r="M53" s="275"/>
      <c r="N53" s="275"/>
      <c r="O53" s="275"/>
      <c r="P53" s="275">
        <f t="shared" si="10"/>
        <v>260</v>
      </c>
      <c r="Q53" s="86">
        <f t="shared" si="11"/>
        <v>3.9699074074074072E-3</v>
      </c>
      <c r="R53" s="88" t="e">
        <f>IF(#REF!="в\к","в\к",RANK(#REF!,$S$8:$S$16,1))</f>
        <v>#REF!</v>
      </c>
      <c r="S53" s="270" t="e">
        <f>IF(#REF!="",#REF!/MIN($AB$8:$AB$16)*100,"в\к")</f>
        <v>#REF!</v>
      </c>
      <c r="T53" s="275"/>
      <c r="U53" s="1"/>
      <c r="V53" s="1"/>
      <c r="W53" s="4">
        <f t="shared" si="2"/>
        <v>1</v>
      </c>
      <c r="X53" s="15">
        <f t="shared" si="3"/>
        <v>23</v>
      </c>
      <c r="Y53" s="4">
        <f t="shared" si="4"/>
        <v>260</v>
      </c>
      <c r="Z53" s="4">
        <f t="shared" si="5"/>
        <v>343</v>
      </c>
      <c r="AA53" s="86">
        <f t="shared" si="6"/>
        <v>3.9699074074074072E-3</v>
      </c>
      <c r="AB53" s="4">
        <f t="shared" si="7"/>
        <v>343</v>
      </c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</row>
    <row r="54" spans="1:349" ht="28.35" customHeight="1" x14ac:dyDescent="0.2">
      <c r="A54" s="316"/>
      <c r="B54" s="86">
        <f>Q53+Q54+Q55</f>
        <v>1.2314814814814813E-2</v>
      </c>
      <c r="C54" s="269" t="s">
        <v>530</v>
      </c>
      <c r="D54" s="97" t="s">
        <v>228</v>
      </c>
      <c r="E54" s="272">
        <v>9.5902777777777783E-4</v>
      </c>
      <c r="F54" s="275">
        <v>100</v>
      </c>
      <c r="G54" s="275">
        <v>70</v>
      </c>
      <c r="H54" s="275">
        <v>90</v>
      </c>
      <c r="I54" s="275">
        <v>15</v>
      </c>
      <c r="J54" s="275"/>
      <c r="K54" s="275">
        <v>10</v>
      </c>
      <c r="L54" s="275"/>
      <c r="M54" s="275"/>
      <c r="N54" s="275"/>
      <c r="O54" s="275"/>
      <c r="P54" s="275">
        <f t="shared" si="10"/>
        <v>285</v>
      </c>
      <c r="Q54" s="86">
        <f t="shared" si="11"/>
        <v>4.2592592592592595E-3</v>
      </c>
      <c r="R54" s="88" t="e">
        <f>IF(#REF!="в\к","в\к",RANK(#REF!,$S$8:$S$16,1))</f>
        <v>#REF!</v>
      </c>
      <c r="S54" s="270" t="e">
        <f>IF(#REF!="",#REF!/MIN($AB$8:$AB$16)*100,"в\к")</f>
        <v>#REF!</v>
      </c>
      <c r="T54" s="275"/>
      <c r="W54" s="4">
        <f t="shared" si="2"/>
        <v>1</v>
      </c>
      <c r="X54" s="15">
        <f t="shared" si="3"/>
        <v>23</v>
      </c>
      <c r="Y54" s="4">
        <f t="shared" si="4"/>
        <v>285</v>
      </c>
      <c r="Z54" s="4">
        <f t="shared" si="5"/>
        <v>368</v>
      </c>
      <c r="AA54" s="86">
        <f t="shared" si="6"/>
        <v>4.2592592592592595E-3</v>
      </c>
      <c r="AB54" s="4">
        <f t="shared" si="7"/>
        <v>368</v>
      </c>
    </row>
    <row r="55" spans="1:349" ht="28.35" customHeight="1" x14ac:dyDescent="0.2">
      <c r="A55" s="317"/>
      <c r="B55" s="86">
        <f>Q53+Q54+Q55</f>
        <v>1.2314814814814813E-2</v>
      </c>
      <c r="C55" s="269" t="s">
        <v>531</v>
      </c>
      <c r="D55" s="97" t="s">
        <v>228</v>
      </c>
      <c r="E55" s="272">
        <v>7.3252314814814805E-4</v>
      </c>
      <c r="F55" s="275">
        <v>80</v>
      </c>
      <c r="G55" s="275">
        <v>60</v>
      </c>
      <c r="H55" s="275">
        <v>70</v>
      </c>
      <c r="I55" s="275">
        <v>50</v>
      </c>
      <c r="J55" s="275"/>
      <c r="K55" s="275"/>
      <c r="L55" s="275">
        <v>30</v>
      </c>
      <c r="M55" s="275"/>
      <c r="N55" s="275"/>
      <c r="O55" s="275"/>
      <c r="P55" s="275">
        <f t="shared" si="10"/>
        <v>290</v>
      </c>
      <c r="Q55" s="86">
        <f t="shared" si="11"/>
        <v>4.0856481481481481E-3</v>
      </c>
      <c r="R55" s="88" t="e">
        <f>IF(S55="в\к","в\к",RANK(S55,$S$8:$S$16,1))</f>
        <v>#REF!</v>
      </c>
      <c r="S55" s="270">
        <f>IF(V55="",AB55/MIN($AB$8:$AB$16)*100,"в\к")</f>
        <v>720.40816326530614</v>
      </c>
      <c r="T55" s="275"/>
      <c r="W55" s="4">
        <f t="shared" si="2"/>
        <v>1</v>
      </c>
      <c r="X55" s="15">
        <f t="shared" si="3"/>
        <v>3</v>
      </c>
      <c r="Y55" s="4">
        <f t="shared" si="4"/>
        <v>290</v>
      </c>
      <c r="Z55" s="4">
        <f t="shared" si="5"/>
        <v>353</v>
      </c>
      <c r="AA55" s="86">
        <f t="shared" si="6"/>
        <v>4.0856481481481481E-3</v>
      </c>
      <c r="AB55" s="4">
        <f t="shared" si="7"/>
        <v>353</v>
      </c>
    </row>
    <row r="56" spans="1:349" ht="28.35" customHeight="1" x14ac:dyDescent="0.2">
      <c r="A56" s="315">
        <v>17</v>
      </c>
      <c r="B56" s="86">
        <f>Q56+Q57+Q58</f>
        <v>1.2430555555555556E-2</v>
      </c>
      <c r="C56" s="269" t="s">
        <v>150</v>
      </c>
      <c r="D56" s="97" t="s">
        <v>231</v>
      </c>
      <c r="E56" s="272">
        <v>9.5555555555555541E-4</v>
      </c>
      <c r="F56" s="275">
        <v>65</v>
      </c>
      <c r="G56" s="275">
        <v>60</v>
      </c>
      <c r="H56" s="275">
        <v>80</v>
      </c>
      <c r="I56" s="275">
        <v>10</v>
      </c>
      <c r="J56" s="275"/>
      <c r="K56" s="275">
        <v>30</v>
      </c>
      <c r="L56" s="275">
        <v>30</v>
      </c>
      <c r="M56" s="275"/>
      <c r="N56" s="275"/>
      <c r="O56" s="275"/>
      <c r="P56" s="275">
        <f t="shared" si="10"/>
        <v>275</v>
      </c>
      <c r="Q56" s="86">
        <f t="shared" si="11"/>
        <v>4.1435185185185186E-3</v>
      </c>
      <c r="R56" s="88" t="e">
        <f>IF(S56="в\к","в\к",RANK(S56,$S$8:$S$16,1))</f>
        <v>#REF!</v>
      </c>
      <c r="S56" s="270">
        <f>IF(V56="",AB56/MIN($AB$8:$AB$16)*100,"в\к")</f>
        <v>730.61224489795916</v>
      </c>
      <c r="T56" s="275"/>
      <c r="W56" s="4">
        <f t="shared" si="2"/>
        <v>1</v>
      </c>
      <c r="X56" s="15">
        <f t="shared" si="3"/>
        <v>23</v>
      </c>
      <c r="Y56" s="4">
        <f t="shared" si="4"/>
        <v>275</v>
      </c>
      <c r="Z56" s="4">
        <f t="shared" si="5"/>
        <v>358</v>
      </c>
      <c r="AA56" s="86">
        <f t="shared" si="6"/>
        <v>4.1435185185185186E-3</v>
      </c>
      <c r="AB56" s="4">
        <f t="shared" si="7"/>
        <v>358</v>
      </c>
    </row>
    <row r="57" spans="1:349" ht="28.35" customHeight="1" x14ac:dyDescent="0.2">
      <c r="A57" s="316"/>
      <c r="B57" s="86">
        <f>Q56+Q57+Q58</f>
        <v>1.2430555555555556E-2</v>
      </c>
      <c r="C57" s="269" t="s">
        <v>494</v>
      </c>
      <c r="D57" s="97" t="s">
        <v>231</v>
      </c>
      <c r="E57" s="272">
        <v>8.7222222222222226E-4</v>
      </c>
      <c r="F57" s="275">
        <v>25</v>
      </c>
      <c r="G57" s="275">
        <v>65</v>
      </c>
      <c r="H57" s="275">
        <v>35</v>
      </c>
      <c r="I57" s="275">
        <v>5</v>
      </c>
      <c r="J57" s="275"/>
      <c r="K57" s="275"/>
      <c r="L57" s="275">
        <v>30</v>
      </c>
      <c r="M57" s="275"/>
      <c r="N57" s="275"/>
      <c r="O57" s="275"/>
      <c r="P57" s="275">
        <f t="shared" si="10"/>
        <v>160</v>
      </c>
      <c r="Q57" s="86">
        <f t="shared" si="11"/>
        <v>2.7199074074074074E-3</v>
      </c>
      <c r="R57" s="88" t="e">
        <f>IF(S57="в\к","в\к",RANK(S57,$S$8:$S$16,1))</f>
        <v>#REF!</v>
      </c>
      <c r="S57" s="270">
        <f>IF(V57="",AB57/MIN($AB$8:$AB$16)*100,"в\к")</f>
        <v>479.59183673469391</v>
      </c>
      <c r="T57" s="275"/>
      <c r="W57" s="4">
        <f t="shared" si="2"/>
        <v>1</v>
      </c>
      <c r="X57" s="15">
        <f t="shared" si="3"/>
        <v>15</v>
      </c>
      <c r="Y57" s="4">
        <f t="shared" si="4"/>
        <v>160</v>
      </c>
      <c r="Z57" s="4">
        <f t="shared" si="5"/>
        <v>235</v>
      </c>
      <c r="AA57" s="86">
        <f t="shared" si="6"/>
        <v>2.7199074074074074E-3</v>
      </c>
      <c r="AB57" s="4">
        <f t="shared" si="7"/>
        <v>235</v>
      </c>
    </row>
    <row r="58" spans="1:349" ht="28.35" customHeight="1" x14ac:dyDescent="0.2">
      <c r="A58" s="317"/>
      <c r="B58" s="86">
        <f>Q56+Q57+Q58</f>
        <v>1.2430555555555556E-2</v>
      </c>
      <c r="C58" s="269" t="s">
        <v>495</v>
      </c>
      <c r="D58" s="97" t="s">
        <v>231</v>
      </c>
      <c r="E58" s="272">
        <v>1.2886574074074074E-3</v>
      </c>
      <c r="F58" s="275">
        <v>90</v>
      </c>
      <c r="G58" s="275">
        <v>60</v>
      </c>
      <c r="H58" s="275">
        <v>60</v>
      </c>
      <c r="I58" s="275">
        <v>30</v>
      </c>
      <c r="J58" s="275"/>
      <c r="K58" s="275">
        <v>100</v>
      </c>
      <c r="L58" s="275">
        <v>30</v>
      </c>
      <c r="M58" s="275"/>
      <c r="N58" s="275"/>
      <c r="O58" s="275"/>
      <c r="P58" s="275">
        <f t="shared" si="10"/>
        <v>370</v>
      </c>
      <c r="Q58" s="86">
        <f t="shared" si="11"/>
        <v>5.5671296296296293E-3</v>
      </c>
      <c r="R58" s="88" t="e">
        <f>IF(S58="в\к","в\к",RANK(S58,$S$8:$S$16,1))</f>
        <v>#REF!</v>
      </c>
      <c r="S58" s="270" t="e">
        <f>IF(#REF!="",#REF!/MIN($AB$8:$AB$16)*100,"в\к")</f>
        <v>#REF!</v>
      </c>
      <c r="T58" s="275"/>
      <c r="W58" s="4">
        <f t="shared" si="2"/>
        <v>1</v>
      </c>
      <c r="X58" s="15">
        <f t="shared" si="3"/>
        <v>51</v>
      </c>
      <c r="Y58" s="4">
        <f t="shared" si="4"/>
        <v>370</v>
      </c>
      <c r="Z58" s="4">
        <f t="shared" si="5"/>
        <v>481</v>
      </c>
      <c r="AA58" s="86">
        <f t="shared" si="6"/>
        <v>5.5671296296296293E-3</v>
      </c>
      <c r="AB58" s="4">
        <f t="shared" si="7"/>
        <v>481</v>
      </c>
    </row>
    <row r="59" spans="1:349" x14ac:dyDescent="0.2">
      <c r="W59" s="4">
        <f t="shared" ref="W59" si="14">MINUTE(E59)</f>
        <v>0</v>
      </c>
      <c r="X59" s="15">
        <f t="shared" ref="X59" si="15">SECOND(E59)</f>
        <v>0</v>
      </c>
      <c r="Y59" s="4">
        <f t="shared" ref="Y59" si="16">P59</f>
        <v>0</v>
      </c>
      <c r="Z59" s="4">
        <f t="shared" ref="Z59" si="17">W59*60+X59+Y59</f>
        <v>0</v>
      </c>
      <c r="AA59" s="86">
        <f t="shared" ref="AA59" si="18">IF(V59="",Q59,"")</f>
        <v>0</v>
      </c>
      <c r="AB59" s="4">
        <f t="shared" ref="AB59" si="19">IF(V59="",Z59,"")</f>
        <v>0</v>
      </c>
    </row>
    <row r="62" spans="1:349" x14ac:dyDescent="0.2">
      <c r="C62" s="1" t="s">
        <v>293</v>
      </c>
    </row>
    <row r="63" spans="1:349" s="64" customFormat="1" x14ac:dyDescent="0.2">
      <c r="A63" s="72"/>
      <c r="B63" s="49"/>
      <c r="C63" s="1" t="s">
        <v>240</v>
      </c>
      <c r="E63" s="39"/>
      <c r="F63" s="40"/>
      <c r="G63" s="40"/>
      <c r="H63" s="40"/>
      <c r="I63" s="40"/>
      <c r="J63" s="8"/>
      <c r="K63" s="8"/>
      <c r="L63" s="8"/>
      <c r="M63" s="8"/>
      <c r="N63" s="8"/>
      <c r="O63" s="8"/>
      <c r="P63" s="41"/>
      <c r="Q63" s="3"/>
      <c r="R63" s="8"/>
      <c r="S63" s="8"/>
      <c r="T63" s="8"/>
      <c r="U63" s="1"/>
      <c r="V63" s="1"/>
      <c r="W63" s="1"/>
      <c r="X63" s="1"/>
      <c r="Y63" s="1"/>
      <c r="Z63" s="1"/>
      <c r="AA63" s="1"/>
      <c r="AB63" s="1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</row>
  </sheetData>
  <autoFilter ref="B7:T7">
    <sortState ref="B8:T76">
      <sortCondition ref="B7"/>
    </sortState>
  </autoFilter>
  <dataConsolidate/>
  <mergeCells count="30">
    <mergeCell ref="R5:R6"/>
    <mergeCell ref="S5:S6"/>
    <mergeCell ref="T5:T6"/>
    <mergeCell ref="A8:A10"/>
    <mergeCell ref="A1:Q1"/>
    <mergeCell ref="I2:R2"/>
    <mergeCell ref="D3:P3"/>
    <mergeCell ref="A5:A6"/>
    <mergeCell ref="B5:B6"/>
    <mergeCell ref="C5:C6"/>
    <mergeCell ref="D5:D6"/>
    <mergeCell ref="E5:E6"/>
    <mergeCell ref="F5:O5"/>
    <mergeCell ref="Q5:Q6"/>
    <mergeCell ref="A53:A55"/>
    <mergeCell ref="A56:A58"/>
    <mergeCell ref="A17:A19"/>
    <mergeCell ref="A20:A22"/>
    <mergeCell ref="A11:A13"/>
    <mergeCell ref="A14:A16"/>
    <mergeCell ref="A38:A40"/>
    <mergeCell ref="A41:A43"/>
    <mergeCell ref="A44:A46"/>
    <mergeCell ref="A47:A49"/>
    <mergeCell ref="A50:A52"/>
    <mergeCell ref="A23:A25"/>
    <mergeCell ref="A26:A28"/>
    <mergeCell ref="A29:A31"/>
    <mergeCell ref="A32:A34"/>
    <mergeCell ref="A35:A37"/>
  </mergeCells>
  <conditionalFormatting sqref="U1:V65422">
    <cfRule type="cellIs" dxfId="15" priority="1" stopIfTrue="1" operator="equal">
      <formula>"лично"</formula>
    </cfRule>
    <cfRule type="cellIs" dxfId="14" priority="2" stopIfTrue="1" operator="equal">
      <formula>"в/к"</formula>
    </cfRule>
  </conditionalFormatting>
  <pageMargins left="0.12266666666666666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Layout" topLeftCell="B26" workbookViewId="0">
      <selection sqref="A1:H48"/>
    </sheetView>
  </sheetViews>
  <sheetFormatPr defaultRowHeight="15" x14ac:dyDescent="0.25"/>
  <cols>
    <col min="1" max="1" width="6.85546875" hidden="1" customWidth="1"/>
    <col min="2" max="2" width="30.7109375" customWidth="1"/>
    <col min="3" max="3" width="26" customWidth="1"/>
    <col min="4" max="4" width="10.140625" customWidth="1"/>
    <col min="5" max="5" width="8.85546875" customWidth="1"/>
    <col min="6" max="6" width="9.85546875" customWidth="1"/>
    <col min="7" max="7" width="7.85546875" hidden="1" customWidth="1"/>
  </cols>
  <sheetData>
    <row r="1" spans="1:9" ht="41.25" customHeight="1" x14ac:dyDescent="0.25">
      <c r="A1" s="303" t="s">
        <v>35</v>
      </c>
      <c r="B1" s="303"/>
      <c r="C1" s="303"/>
      <c r="D1" s="303"/>
      <c r="E1" s="303"/>
      <c r="F1" s="303"/>
      <c r="G1" s="303"/>
      <c r="H1" s="303"/>
      <c r="I1" s="2"/>
    </row>
    <row r="2" spans="1:9" ht="15.75" customHeight="1" x14ac:dyDescent="0.25">
      <c r="A2" s="322" t="s">
        <v>36</v>
      </c>
      <c r="B2" s="322"/>
      <c r="C2" s="100"/>
      <c r="D2" s="323" t="s">
        <v>37</v>
      </c>
      <c r="E2" s="323"/>
      <c r="F2" s="323"/>
      <c r="G2" s="185"/>
    </row>
    <row r="3" spans="1:9" ht="15.75" x14ac:dyDescent="0.25">
      <c r="B3" s="325" t="s">
        <v>77</v>
      </c>
      <c r="C3" s="325"/>
      <c r="D3" s="325"/>
    </row>
    <row r="4" spans="1:9" ht="15.75" x14ac:dyDescent="0.25">
      <c r="B4" s="101" t="s">
        <v>55</v>
      </c>
    </row>
    <row r="5" spans="1:9" x14ac:dyDescent="0.25">
      <c r="A5" s="102" t="s">
        <v>64</v>
      </c>
      <c r="B5" s="102" t="s">
        <v>65</v>
      </c>
      <c r="C5" s="102" t="s">
        <v>0</v>
      </c>
      <c r="D5" s="107" t="s">
        <v>2</v>
      </c>
      <c r="E5" s="292" t="s">
        <v>1</v>
      </c>
      <c r="F5" s="266"/>
      <c r="G5" s="260"/>
    </row>
    <row r="6" spans="1:9" ht="15.75" x14ac:dyDescent="0.25">
      <c r="B6" s="103" t="s">
        <v>484</v>
      </c>
      <c r="C6" s="104" t="s">
        <v>44</v>
      </c>
      <c r="D6" s="261">
        <v>32.22</v>
      </c>
      <c r="E6" s="291">
        <v>1</v>
      </c>
      <c r="F6" s="122"/>
      <c r="G6" s="260"/>
    </row>
    <row r="7" spans="1:9" ht="15.75" x14ac:dyDescent="0.25">
      <c r="B7" s="103" t="s">
        <v>485</v>
      </c>
      <c r="C7" s="104" t="s">
        <v>49</v>
      </c>
      <c r="D7" s="265">
        <v>31.5</v>
      </c>
      <c r="E7" s="291">
        <v>2</v>
      </c>
      <c r="F7" s="122"/>
      <c r="G7" s="260"/>
    </row>
    <row r="8" spans="1:9" ht="15.75" x14ac:dyDescent="0.25">
      <c r="B8" s="103" t="s">
        <v>486</v>
      </c>
      <c r="C8" s="104" t="s">
        <v>47</v>
      </c>
      <c r="D8" s="261">
        <v>28.57</v>
      </c>
      <c r="E8" s="291">
        <v>3</v>
      </c>
      <c r="F8" s="122"/>
      <c r="G8" s="260"/>
    </row>
    <row r="10" spans="1:9" ht="15.75" x14ac:dyDescent="0.25">
      <c r="B10" s="101" t="s">
        <v>69</v>
      </c>
    </row>
    <row r="11" spans="1:9" x14ac:dyDescent="0.25">
      <c r="B11" s="102" t="s">
        <v>65</v>
      </c>
      <c r="C11" s="102" t="s">
        <v>0</v>
      </c>
      <c r="D11" s="107" t="s">
        <v>2</v>
      </c>
      <c r="E11" s="292" t="s">
        <v>1</v>
      </c>
    </row>
    <row r="12" spans="1:9" ht="15.75" x14ac:dyDescent="0.25">
      <c r="B12" s="267" t="s">
        <v>151</v>
      </c>
      <c r="C12" s="104" t="s">
        <v>40</v>
      </c>
      <c r="D12" s="265">
        <v>17.8</v>
      </c>
      <c r="E12" s="291">
        <v>1</v>
      </c>
    </row>
    <row r="13" spans="1:9" ht="15.75" x14ac:dyDescent="0.25">
      <c r="B13" s="267" t="s">
        <v>487</v>
      </c>
      <c r="C13" s="104" t="s">
        <v>47</v>
      </c>
      <c r="D13" s="261">
        <v>17.579999999999998</v>
      </c>
      <c r="E13" s="291">
        <v>2</v>
      </c>
    </row>
    <row r="14" spans="1:9" ht="15.75" x14ac:dyDescent="0.25">
      <c r="B14" s="267" t="s">
        <v>488</v>
      </c>
      <c r="C14" s="104" t="s">
        <v>47</v>
      </c>
      <c r="D14" s="261">
        <v>17.38</v>
      </c>
      <c r="E14" s="291">
        <v>3</v>
      </c>
    </row>
    <row r="16" spans="1:9" ht="15.75" x14ac:dyDescent="0.25">
      <c r="B16" s="325" t="s">
        <v>70</v>
      </c>
      <c r="C16" s="325"/>
      <c r="D16" s="325"/>
      <c r="E16" s="106"/>
    </row>
    <row r="17" spans="2:8" ht="15.75" x14ac:dyDescent="0.25">
      <c r="B17" s="101" t="s">
        <v>55</v>
      </c>
    </row>
    <row r="18" spans="2:8" x14ac:dyDescent="0.25">
      <c r="B18" s="102" t="s">
        <v>65</v>
      </c>
      <c r="C18" s="102" t="s">
        <v>0</v>
      </c>
      <c r="D18" s="107" t="s">
        <v>71</v>
      </c>
      <c r="E18" s="107" t="s">
        <v>72</v>
      </c>
      <c r="F18" s="107" t="s">
        <v>73</v>
      </c>
      <c r="G18" s="102" t="s">
        <v>74</v>
      </c>
      <c r="H18" s="295" t="s">
        <v>1</v>
      </c>
    </row>
    <row r="19" spans="2:8" ht="15.75" x14ac:dyDescent="0.25">
      <c r="B19" s="103" t="s">
        <v>481</v>
      </c>
      <c r="C19" s="104" t="s">
        <v>47</v>
      </c>
      <c r="D19" s="261">
        <v>640</v>
      </c>
      <c r="E19" s="268">
        <v>660</v>
      </c>
      <c r="F19" s="268">
        <v>210</v>
      </c>
      <c r="G19" s="102">
        <v>640</v>
      </c>
      <c r="H19" s="294">
        <v>1</v>
      </c>
    </row>
    <row r="20" spans="2:8" ht="15.75" x14ac:dyDescent="0.25">
      <c r="B20" s="103" t="s">
        <v>482</v>
      </c>
      <c r="C20" s="104" t="s">
        <v>49</v>
      </c>
      <c r="D20" s="261">
        <v>530</v>
      </c>
      <c r="E20" s="268">
        <v>0</v>
      </c>
      <c r="F20" s="268">
        <v>660</v>
      </c>
      <c r="G20" s="103">
        <v>660</v>
      </c>
      <c r="H20" s="294">
        <v>2</v>
      </c>
    </row>
    <row r="21" spans="2:8" ht="15.75" x14ac:dyDescent="0.25">
      <c r="B21" s="103" t="s">
        <v>483</v>
      </c>
      <c r="C21" s="104" t="s">
        <v>39</v>
      </c>
      <c r="D21" s="261">
        <v>0</v>
      </c>
      <c r="E21" s="268">
        <v>566</v>
      </c>
      <c r="F21" s="268">
        <v>605</v>
      </c>
      <c r="G21" s="103">
        <v>605</v>
      </c>
      <c r="H21" s="294">
        <v>3</v>
      </c>
    </row>
    <row r="23" spans="2:8" ht="15.75" x14ac:dyDescent="0.25">
      <c r="B23" s="324" t="s">
        <v>78</v>
      </c>
      <c r="C23" s="324"/>
      <c r="D23" s="324"/>
    </row>
    <row r="24" spans="2:8" ht="15.75" x14ac:dyDescent="0.25">
      <c r="B24" s="101" t="s">
        <v>69</v>
      </c>
    </row>
    <row r="25" spans="2:8" x14ac:dyDescent="0.25">
      <c r="B25" s="102" t="s">
        <v>65</v>
      </c>
      <c r="C25" s="102" t="s">
        <v>0</v>
      </c>
      <c r="D25" s="102" t="s">
        <v>2</v>
      </c>
      <c r="E25" s="292" t="s">
        <v>1</v>
      </c>
    </row>
    <row r="26" spans="2:8" ht="15.75" x14ac:dyDescent="0.25">
      <c r="B26" s="103" t="s">
        <v>565</v>
      </c>
      <c r="C26" s="103" t="s">
        <v>521</v>
      </c>
      <c r="D26" s="261">
        <v>8.18</v>
      </c>
      <c r="E26" s="291">
        <v>1</v>
      </c>
    </row>
    <row r="27" spans="2:8" ht="15.75" x14ac:dyDescent="0.25">
      <c r="B27" s="103" t="s">
        <v>566</v>
      </c>
      <c r="C27" s="103" t="s">
        <v>227</v>
      </c>
      <c r="D27" s="261">
        <v>8.6300000000000008</v>
      </c>
      <c r="E27" s="291">
        <v>2</v>
      </c>
    </row>
    <row r="28" spans="2:8" ht="15.75" x14ac:dyDescent="0.25">
      <c r="B28" s="103" t="s">
        <v>567</v>
      </c>
      <c r="C28" s="103" t="s">
        <v>243</v>
      </c>
      <c r="D28" s="261">
        <v>8.74</v>
      </c>
      <c r="E28" s="291">
        <v>3</v>
      </c>
    </row>
    <row r="29" spans="2:8" x14ac:dyDescent="0.25">
      <c r="E29" s="293"/>
    </row>
    <row r="30" spans="2:8" ht="15.75" x14ac:dyDescent="0.25">
      <c r="B30" s="324" t="s">
        <v>75</v>
      </c>
      <c r="C30" s="324"/>
      <c r="D30" s="324"/>
      <c r="E30" s="293"/>
    </row>
    <row r="31" spans="2:8" ht="15.75" x14ac:dyDescent="0.25">
      <c r="B31" s="101" t="s">
        <v>55</v>
      </c>
      <c r="C31" s="101"/>
      <c r="E31" s="293"/>
    </row>
    <row r="32" spans="2:8" x14ac:dyDescent="0.25">
      <c r="B32" s="102" t="s">
        <v>65</v>
      </c>
      <c r="C32" s="102" t="s">
        <v>0</v>
      </c>
      <c r="D32" s="102" t="s">
        <v>2</v>
      </c>
      <c r="E32" s="292" t="s">
        <v>1</v>
      </c>
    </row>
    <row r="33" spans="2:5" ht="15.75" x14ac:dyDescent="0.25">
      <c r="B33" s="103" t="s">
        <v>568</v>
      </c>
      <c r="C33" s="103" t="s">
        <v>569</v>
      </c>
      <c r="D33" s="104"/>
      <c r="E33" s="291">
        <v>1</v>
      </c>
    </row>
    <row r="34" spans="2:5" ht="15.75" x14ac:dyDescent="0.25">
      <c r="B34" s="103" t="s">
        <v>570</v>
      </c>
      <c r="C34" s="103" t="s">
        <v>44</v>
      </c>
      <c r="D34" s="104"/>
      <c r="E34" s="291">
        <v>2</v>
      </c>
    </row>
    <row r="35" spans="2:5" ht="15.75" x14ac:dyDescent="0.25">
      <c r="B35" s="103" t="s">
        <v>372</v>
      </c>
      <c r="C35" s="103" t="s">
        <v>571</v>
      </c>
      <c r="D35" s="104"/>
      <c r="E35" s="291">
        <v>3</v>
      </c>
    </row>
    <row r="37" spans="2:5" ht="15.75" x14ac:dyDescent="0.25">
      <c r="B37" s="324" t="s">
        <v>76</v>
      </c>
      <c r="C37" s="324"/>
      <c r="D37" s="324"/>
    </row>
    <row r="38" spans="2:5" ht="15.75" x14ac:dyDescent="0.25">
      <c r="B38" s="101" t="s">
        <v>55</v>
      </c>
      <c r="C38" s="101"/>
    </row>
    <row r="39" spans="2:5" x14ac:dyDescent="0.25">
      <c r="B39" s="102" t="s">
        <v>65</v>
      </c>
      <c r="C39" s="102" t="s">
        <v>0</v>
      </c>
      <c r="D39" s="102" t="s">
        <v>2</v>
      </c>
      <c r="E39" s="102" t="s">
        <v>1</v>
      </c>
    </row>
    <row r="40" spans="2:5" ht="15.75" x14ac:dyDescent="0.25">
      <c r="B40" s="103" t="s">
        <v>561</v>
      </c>
      <c r="C40" s="103" t="s">
        <v>560</v>
      </c>
      <c r="D40" s="261">
        <v>0.32</v>
      </c>
      <c r="E40" s="291">
        <v>1</v>
      </c>
    </row>
    <row r="41" spans="2:5" ht="15.75" x14ac:dyDescent="0.25">
      <c r="B41" s="103" t="s">
        <v>562</v>
      </c>
      <c r="C41" s="103" t="s">
        <v>563</v>
      </c>
      <c r="D41" s="261">
        <v>0.41</v>
      </c>
      <c r="E41" s="291">
        <v>2</v>
      </c>
    </row>
    <row r="42" spans="2:5" ht="15.75" x14ac:dyDescent="0.25">
      <c r="B42" s="103" t="s">
        <v>564</v>
      </c>
      <c r="C42" s="103" t="s">
        <v>246</v>
      </c>
      <c r="D42" s="261">
        <v>0.43</v>
      </c>
      <c r="E42" s="291">
        <v>3</v>
      </c>
    </row>
    <row r="45" spans="2:5" x14ac:dyDescent="0.25">
      <c r="B45" t="s">
        <v>239</v>
      </c>
    </row>
    <row r="46" spans="2:5" x14ac:dyDescent="0.25">
      <c r="B46" t="s">
        <v>399</v>
      </c>
    </row>
  </sheetData>
  <mergeCells count="8">
    <mergeCell ref="A2:B2"/>
    <mergeCell ref="D2:F2"/>
    <mergeCell ref="A1:H1"/>
    <mergeCell ref="B37:D37"/>
    <mergeCell ref="B16:D16"/>
    <mergeCell ref="B23:D23"/>
    <mergeCell ref="B30:D30"/>
    <mergeCell ref="B3:D3"/>
  </mergeCells>
  <pageMargins left="0.33333333333333331" right="0.1875" top="0.19791666666666666" bottom="8.3333333333333329E-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S89"/>
  <sheetViews>
    <sheetView tabSelected="1" view="pageLayout" topLeftCell="D70" zoomScaleSheetLayoutView="106" workbookViewId="0">
      <selection activeCell="G61" sqref="G61"/>
    </sheetView>
  </sheetViews>
  <sheetFormatPr defaultColWidth="13" defaultRowHeight="12.75" x14ac:dyDescent="0.2"/>
  <cols>
    <col min="1" max="1" width="9.140625" style="8" hidden="1" customWidth="1"/>
    <col min="2" max="2" width="9.5703125" style="1" hidden="1" customWidth="1"/>
    <col min="3" max="3" width="5.28515625" style="1" hidden="1" customWidth="1"/>
    <col min="4" max="4" width="4.85546875" style="4" customWidth="1"/>
    <col min="5" max="5" width="20.7109375" style="4" customWidth="1"/>
    <col min="6" max="6" width="22.5703125" style="4" customWidth="1"/>
    <col min="7" max="7" width="29.42578125" style="4" customWidth="1"/>
    <col min="8" max="8" width="28.42578125" style="4" customWidth="1"/>
    <col min="9" max="9" width="23.42578125" style="4" customWidth="1"/>
    <col min="10" max="10" width="23.5703125" style="4" customWidth="1"/>
    <col min="11" max="23" width="13" style="4"/>
    <col min="24" max="84" width="13" style="1"/>
    <col min="85" max="85" width="4.5703125" style="1" customWidth="1"/>
    <col min="86" max="86" width="23.5703125" style="1" customWidth="1"/>
    <col min="87" max="87" width="30.28515625" style="1" customWidth="1"/>
    <col min="88" max="88" width="10.42578125" style="1" customWidth="1"/>
    <col min="89" max="89" width="6.7109375" style="1" bestFit="1" customWidth="1"/>
    <col min="90" max="90" width="6.140625" style="1" customWidth="1"/>
    <col min="91" max="91" width="5" style="1" customWidth="1"/>
    <col min="92" max="92" width="6.42578125" style="1" customWidth="1"/>
    <col min="93" max="95" width="5.42578125" style="1" customWidth="1"/>
    <col min="96" max="96" width="5.28515625" style="1" customWidth="1"/>
    <col min="97" max="97" width="5.42578125" style="1" customWidth="1"/>
    <col min="98" max="98" width="5.7109375" style="1" bestFit="1" customWidth="1"/>
    <col min="99" max="99" width="9.42578125" style="1" customWidth="1"/>
    <col min="100" max="100" width="10.140625" style="1" customWidth="1"/>
    <col min="101" max="101" width="9.140625" style="1" customWidth="1"/>
    <col min="102" max="102" width="9.5703125" style="1" customWidth="1"/>
    <col min="103" max="103" width="5.28515625" style="1" bestFit="1" customWidth="1"/>
    <col min="104" max="104" width="5.140625" style="1" customWidth="1"/>
    <col min="105" max="105" width="7.42578125" style="1" bestFit="1" customWidth="1"/>
    <col min="106" max="106" width="8.5703125" style="1" bestFit="1" customWidth="1"/>
    <col min="107" max="109" width="13.140625" style="1" bestFit="1" customWidth="1"/>
    <col min="110" max="110" width="13" style="1"/>
    <col min="111" max="111" width="29.42578125" style="1" bestFit="1" customWidth="1"/>
    <col min="112" max="340" width="13" style="1"/>
    <col min="341" max="341" width="4.5703125" style="1" customWidth="1"/>
    <col min="342" max="342" width="23.5703125" style="1" customWidth="1"/>
    <col min="343" max="343" width="30.28515625" style="1" customWidth="1"/>
    <col min="344" max="344" width="10.42578125" style="1" customWidth="1"/>
    <col min="345" max="345" width="6.7109375" style="1" bestFit="1" customWidth="1"/>
    <col min="346" max="346" width="6.140625" style="1" customWidth="1"/>
    <col min="347" max="347" width="5" style="1" customWidth="1"/>
    <col min="348" max="348" width="6.42578125" style="1" customWidth="1"/>
    <col min="349" max="351" width="5.42578125" style="1" customWidth="1"/>
    <col min="352" max="352" width="5.28515625" style="1" customWidth="1"/>
    <col min="353" max="353" width="5.42578125" style="1" customWidth="1"/>
    <col min="354" max="354" width="5.7109375" style="1" bestFit="1" customWidth="1"/>
    <col min="355" max="355" width="9.42578125" style="1" customWidth="1"/>
    <col min="356" max="356" width="10.140625" style="1" customWidth="1"/>
    <col min="357" max="357" width="9.140625" style="1" customWidth="1"/>
    <col min="358" max="358" width="9.5703125" style="1" customWidth="1"/>
    <col min="359" max="359" width="5.28515625" style="1" bestFit="1" customWidth="1"/>
    <col min="360" max="360" width="5.140625" style="1" customWidth="1"/>
    <col min="361" max="361" width="7.42578125" style="1" bestFit="1" customWidth="1"/>
    <col min="362" max="362" width="8.5703125" style="1" bestFit="1" customWidth="1"/>
    <col min="363" max="365" width="13.140625" style="1" bestFit="1" customWidth="1"/>
    <col min="366" max="366" width="13" style="1"/>
    <col min="367" max="367" width="29.42578125" style="1" bestFit="1" customWidth="1"/>
    <col min="368" max="596" width="13" style="1"/>
    <col min="597" max="597" width="4.5703125" style="1" customWidth="1"/>
    <col min="598" max="598" width="23.5703125" style="1" customWidth="1"/>
    <col min="599" max="599" width="30.28515625" style="1" customWidth="1"/>
    <col min="600" max="600" width="10.42578125" style="1" customWidth="1"/>
    <col min="601" max="601" width="6.7109375" style="1" bestFit="1" customWidth="1"/>
    <col min="602" max="602" width="6.140625" style="1" customWidth="1"/>
    <col min="603" max="603" width="5" style="1" customWidth="1"/>
    <col min="604" max="604" width="6.42578125" style="1" customWidth="1"/>
    <col min="605" max="607" width="5.42578125" style="1" customWidth="1"/>
    <col min="608" max="608" width="5.28515625" style="1" customWidth="1"/>
    <col min="609" max="609" width="5.42578125" style="1" customWidth="1"/>
    <col min="610" max="610" width="5.7109375" style="1" bestFit="1" customWidth="1"/>
    <col min="611" max="611" width="9.42578125" style="1" customWidth="1"/>
    <col min="612" max="612" width="10.140625" style="1" customWidth="1"/>
    <col min="613" max="613" width="9.140625" style="1" customWidth="1"/>
    <col min="614" max="614" width="9.5703125" style="1" customWidth="1"/>
    <col min="615" max="615" width="5.28515625" style="1" bestFit="1" customWidth="1"/>
    <col min="616" max="616" width="5.140625" style="1" customWidth="1"/>
    <col min="617" max="617" width="7.42578125" style="1" bestFit="1" customWidth="1"/>
    <col min="618" max="618" width="8.5703125" style="1" bestFit="1" customWidth="1"/>
    <col min="619" max="621" width="13.140625" style="1" bestFit="1" customWidth="1"/>
    <col min="622" max="622" width="13" style="1"/>
    <col min="623" max="623" width="29.42578125" style="1" bestFit="1" customWidth="1"/>
    <col min="624" max="852" width="13" style="1"/>
    <col min="853" max="853" width="4.5703125" style="1" customWidth="1"/>
    <col min="854" max="854" width="23.5703125" style="1" customWidth="1"/>
    <col min="855" max="855" width="30.28515625" style="1" customWidth="1"/>
    <col min="856" max="856" width="10.42578125" style="1" customWidth="1"/>
    <col min="857" max="857" width="6.7109375" style="1" bestFit="1" customWidth="1"/>
    <col min="858" max="858" width="6.140625" style="1" customWidth="1"/>
    <col min="859" max="859" width="5" style="1" customWidth="1"/>
    <col min="860" max="860" width="6.42578125" style="1" customWidth="1"/>
    <col min="861" max="863" width="5.42578125" style="1" customWidth="1"/>
    <col min="864" max="864" width="5.28515625" style="1" customWidth="1"/>
    <col min="865" max="865" width="5.42578125" style="1" customWidth="1"/>
    <col min="866" max="866" width="5.7109375" style="1" bestFit="1" customWidth="1"/>
    <col min="867" max="867" width="9.42578125" style="1" customWidth="1"/>
    <col min="868" max="868" width="10.140625" style="1" customWidth="1"/>
    <col min="869" max="869" width="9.140625" style="1" customWidth="1"/>
    <col min="870" max="870" width="9.5703125" style="1" customWidth="1"/>
    <col min="871" max="871" width="5.28515625" style="1" bestFit="1" customWidth="1"/>
    <col min="872" max="872" width="5.140625" style="1" customWidth="1"/>
    <col min="873" max="873" width="7.42578125" style="1" bestFit="1" customWidth="1"/>
    <col min="874" max="874" width="8.5703125" style="1" bestFit="1" customWidth="1"/>
    <col min="875" max="877" width="13.140625" style="1" bestFit="1" customWidth="1"/>
    <col min="878" max="878" width="13" style="1"/>
    <col min="879" max="879" width="29.42578125" style="1" bestFit="1" customWidth="1"/>
    <col min="880" max="1108" width="13" style="1"/>
    <col min="1109" max="1109" width="4.5703125" style="1" customWidth="1"/>
    <col min="1110" max="1110" width="23.5703125" style="1" customWidth="1"/>
    <col min="1111" max="1111" width="30.28515625" style="1" customWidth="1"/>
    <col min="1112" max="1112" width="10.42578125" style="1" customWidth="1"/>
    <col min="1113" max="1113" width="6.7109375" style="1" bestFit="1" customWidth="1"/>
    <col min="1114" max="1114" width="6.140625" style="1" customWidth="1"/>
    <col min="1115" max="1115" width="5" style="1" customWidth="1"/>
    <col min="1116" max="1116" width="6.42578125" style="1" customWidth="1"/>
    <col min="1117" max="1119" width="5.42578125" style="1" customWidth="1"/>
    <col min="1120" max="1120" width="5.28515625" style="1" customWidth="1"/>
    <col min="1121" max="1121" width="5.42578125" style="1" customWidth="1"/>
    <col min="1122" max="1122" width="5.7109375" style="1" bestFit="1" customWidth="1"/>
    <col min="1123" max="1123" width="9.42578125" style="1" customWidth="1"/>
    <col min="1124" max="1124" width="10.140625" style="1" customWidth="1"/>
    <col min="1125" max="1125" width="9.140625" style="1" customWidth="1"/>
    <col min="1126" max="1126" width="9.5703125" style="1" customWidth="1"/>
    <col min="1127" max="1127" width="5.28515625" style="1" bestFit="1" customWidth="1"/>
    <col min="1128" max="1128" width="5.140625" style="1" customWidth="1"/>
    <col min="1129" max="1129" width="7.42578125" style="1" bestFit="1" customWidth="1"/>
    <col min="1130" max="1130" width="8.5703125" style="1" bestFit="1" customWidth="1"/>
    <col min="1131" max="1133" width="13.140625" style="1" bestFit="1" customWidth="1"/>
    <col min="1134" max="1134" width="13" style="1"/>
    <col min="1135" max="1135" width="29.42578125" style="1" bestFit="1" customWidth="1"/>
    <col min="1136" max="1364" width="13" style="1"/>
    <col min="1365" max="1365" width="4.5703125" style="1" customWidth="1"/>
    <col min="1366" max="1366" width="23.5703125" style="1" customWidth="1"/>
    <col min="1367" max="1367" width="30.28515625" style="1" customWidth="1"/>
    <col min="1368" max="1368" width="10.42578125" style="1" customWidth="1"/>
    <col min="1369" max="1369" width="6.7109375" style="1" bestFit="1" customWidth="1"/>
    <col min="1370" max="1370" width="6.140625" style="1" customWidth="1"/>
    <col min="1371" max="1371" width="5" style="1" customWidth="1"/>
    <col min="1372" max="1372" width="6.42578125" style="1" customWidth="1"/>
    <col min="1373" max="1375" width="5.42578125" style="1" customWidth="1"/>
    <col min="1376" max="1376" width="5.28515625" style="1" customWidth="1"/>
    <col min="1377" max="1377" width="5.42578125" style="1" customWidth="1"/>
    <col min="1378" max="1378" width="5.7109375" style="1" bestFit="1" customWidth="1"/>
    <col min="1379" max="1379" width="9.42578125" style="1" customWidth="1"/>
    <col min="1380" max="1380" width="10.140625" style="1" customWidth="1"/>
    <col min="1381" max="1381" width="9.140625" style="1" customWidth="1"/>
    <col min="1382" max="1382" width="9.5703125" style="1" customWidth="1"/>
    <col min="1383" max="1383" width="5.28515625" style="1" bestFit="1" customWidth="1"/>
    <col min="1384" max="1384" width="5.140625" style="1" customWidth="1"/>
    <col min="1385" max="1385" width="7.42578125" style="1" bestFit="1" customWidth="1"/>
    <col min="1386" max="1386" width="8.5703125" style="1" bestFit="1" customWidth="1"/>
    <col min="1387" max="1389" width="13.140625" style="1" bestFit="1" customWidth="1"/>
    <col min="1390" max="1390" width="13" style="1"/>
    <col min="1391" max="1391" width="29.42578125" style="1" bestFit="1" customWidth="1"/>
    <col min="1392" max="1620" width="13" style="1"/>
    <col min="1621" max="1621" width="4.5703125" style="1" customWidth="1"/>
    <col min="1622" max="1622" width="23.5703125" style="1" customWidth="1"/>
    <col min="1623" max="1623" width="30.28515625" style="1" customWidth="1"/>
    <col min="1624" max="1624" width="10.42578125" style="1" customWidth="1"/>
    <col min="1625" max="1625" width="6.7109375" style="1" bestFit="1" customWidth="1"/>
    <col min="1626" max="1626" width="6.140625" style="1" customWidth="1"/>
    <col min="1627" max="1627" width="5" style="1" customWidth="1"/>
    <col min="1628" max="1628" width="6.42578125" style="1" customWidth="1"/>
    <col min="1629" max="1631" width="5.42578125" style="1" customWidth="1"/>
    <col min="1632" max="1632" width="5.28515625" style="1" customWidth="1"/>
    <col min="1633" max="1633" width="5.42578125" style="1" customWidth="1"/>
    <col min="1634" max="1634" width="5.7109375" style="1" bestFit="1" customWidth="1"/>
    <col min="1635" max="1635" width="9.42578125" style="1" customWidth="1"/>
    <col min="1636" max="1636" width="10.140625" style="1" customWidth="1"/>
    <col min="1637" max="1637" width="9.140625" style="1" customWidth="1"/>
    <col min="1638" max="1638" width="9.5703125" style="1" customWidth="1"/>
    <col min="1639" max="1639" width="5.28515625" style="1" bestFit="1" customWidth="1"/>
    <col min="1640" max="1640" width="5.140625" style="1" customWidth="1"/>
    <col min="1641" max="1641" width="7.42578125" style="1" bestFit="1" customWidth="1"/>
    <col min="1642" max="1642" width="8.5703125" style="1" bestFit="1" customWidth="1"/>
    <col min="1643" max="1645" width="13.140625" style="1" bestFit="1" customWidth="1"/>
    <col min="1646" max="1646" width="13" style="1"/>
    <col min="1647" max="1647" width="29.42578125" style="1" bestFit="1" customWidth="1"/>
    <col min="1648" max="1876" width="13" style="1"/>
    <col min="1877" max="1877" width="4.5703125" style="1" customWidth="1"/>
    <col min="1878" max="1878" width="23.5703125" style="1" customWidth="1"/>
    <col min="1879" max="1879" width="30.28515625" style="1" customWidth="1"/>
    <col min="1880" max="1880" width="10.42578125" style="1" customWidth="1"/>
    <col min="1881" max="1881" width="6.7109375" style="1" bestFit="1" customWidth="1"/>
    <col min="1882" max="1882" width="6.140625" style="1" customWidth="1"/>
    <col min="1883" max="1883" width="5" style="1" customWidth="1"/>
    <col min="1884" max="1884" width="6.42578125" style="1" customWidth="1"/>
    <col min="1885" max="1887" width="5.42578125" style="1" customWidth="1"/>
    <col min="1888" max="1888" width="5.28515625" style="1" customWidth="1"/>
    <col min="1889" max="1889" width="5.42578125" style="1" customWidth="1"/>
    <col min="1890" max="1890" width="5.7109375" style="1" bestFit="1" customWidth="1"/>
    <col min="1891" max="1891" width="9.42578125" style="1" customWidth="1"/>
    <col min="1892" max="1892" width="10.140625" style="1" customWidth="1"/>
    <col min="1893" max="1893" width="9.140625" style="1" customWidth="1"/>
    <col min="1894" max="1894" width="9.5703125" style="1" customWidth="1"/>
    <col min="1895" max="1895" width="5.28515625" style="1" bestFit="1" customWidth="1"/>
    <col min="1896" max="1896" width="5.140625" style="1" customWidth="1"/>
    <col min="1897" max="1897" width="7.42578125" style="1" bestFit="1" customWidth="1"/>
    <col min="1898" max="1898" width="8.5703125" style="1" bestFit="1" customWidth="1"/>
    <col min="1899" max="1901" width="13.140625" style="1" bestFit="1" customWidth="1"/>
    <col min="1902" max="1902" width="13" style="1"/>
    <col min="1903" max="1903" width="29.42578125" style="1" bestFit="1" customWidth="1"/>
    <col min="1904" max="2132" width="13" style="1"/>
    <col min="2133" max="2133" width="4.5703125" style="1" customWidth="1"/>
    <col min="2134" max="2134" width="23.5703125" style="1" customWidth="1"/>
    <col min="2135" max="2135" width="30.28515625" style="1" customWidth="1"/>
    <col min="2136" max="2136" width="10.42578125" style="1" customWidth="1"/>
    <col min="2137" max="2137" width="6.7109375" style="1" bestFit="1" customWidth="1"/>
    <col min="2138" max="2138" width="6.140625" style="1" customWidth="1"/>
    <col min="2139" max="2139" width="5" style="1" customWidth="1"/>
    <col min="2140" max="2140" width="6.42578125" style="1" customWidth="1"/>
    <col min="2141" max="2143" width="5.42578125" style="1" customWidth="1"/>
    <col min="2144" max="2144" width="5.28515625" style="1" customWidth="1"/>
    <col min="2145" max="2145" width="5.42578125" style="1" customWidth="1"/>
    <col min="2146" max="2146" width="5.7109375" style="1" bestFit="1" customWidth="1"/>
    <col min="2147" max="2147" width="9.42578125" style="1" customWidth="1"/>
    <col min="2148" max="2148" width="10.140625" style="1" customWidth="1"/>
    <col min="2149" max="2149" width="9.140625" style="1" customWidth="1"/>
    <col min="2150" max="2150" width="9.5703125" style="1" customWidth="1"/>
    <col min="2151" max="2151" width="5.28515625" style="1" bestFit="1" customWidth="1"/>
    <col min="2152" max="2152" width="5.140625" style="1" customWidth="1"/>
    <col min="2153" max="2153" width="7.42578125" style="1" bestFit="1" customWidth="1"/>
    <col min="2154" max="2154" width="8.5703125" style="1" bestFit="1" customWidth="1"/>
    <col min="2155" max="2157" width="13.140625" style="1" bestFit="1" customWidth="1"/>
    <col min="2158" max="2158" width="13" style="1"/>
    <col min="2159" max="2159" width="29.42578125" style="1" bestFit="1" customWidth="1"/>
    <col min="2160" max="2388" width="13" style="1"/>
    <col min="2389" max="2389" width="4.5703125" style="1" customWidth="1"/>
    <col min="2390" max="2390" width="23.5703125" style="1" customWidth="1"/>
    <col min="2391" max="2391" width="30.28515625" style="1" customWidth="1"/>
    <col min="2392" max="2392" width="10.42578125" style="1" customWidth="1"/>
    <col min="2393" max="2393" width="6.7109375" style="1" bestFit="1" customWidth="1"/>
    <col min="2394" max="2394" width="6.140625" style="1" customWidth="1"/>
    <col min="2395" max="2395" width="5" style="1" customWidth="1"/>
    <col min="2396" max="2396" width="6.42578125" style="1" customWidth="1"/>
    <col min="2397" max="2399" width="5.42578125" style="1" customWidth="1"/>
    <col min="2400" max="2400" width="5.28515625" style="1" customWidth="1"/>
    <col min="2401" max="2401" width="5.42578125" style="1" customWidth="1"/>
    <col min="2402" max="2402" width="5.7109375" style="1" bestFit="1" customWidth="1"/>
    <col min="2403" max="2403" width="9.42578125" style="1" customWidth="1"/>
    <col min="2404" max="2404" width="10.140625" style="1" customWidth="1"/>
    <col min="2405" max="2405" width="9.140625" style="1" customWidth="1"/>
    <col min="2406" max="2406" width="9.5703125" style="1" customWidth="1"/>
    <col min="2407" max="2407" width="5.28515625" style="1" bestFit="1" customWidth="1"/>
    <col min="2408" max="2408" width="5.140625" style="1" customWidth="1"/>
    <col min="2409" max="2409" width="7.42578125" style="1" bestFit="1" customWidth="1"/>
    <col min="2410" max="2410" width="8.5703125" style="1" bestFit="1" customWidth="1"/>
    <col min="2411" max="2413" width="13.140625" style="1" bestFit="1" customWidth="1"/>
    <col min="2414" max="2414" width="13" style="1"/>
    <col min="2415" max="2415" width="29.42578125" style="1" bestFit="1" customWidth="1"/>
    <col min="2416" max="2644" width="13" style="1"/>
    <col min="2645" max="2645" width="4.5703125" style="1" customWidth="1"/>
    <col min="2646" max="2646" width="23.5703125" style="1" customWidth="1"/>
    <col min="2647" max="2647" width="30.28515625" style="1" customWidth="1"/>
    <col min="2648" max="2648" width="10.42578125" style="1" customWidth="1"/>
    <col min="2649" max="2649" width="6.7109375" style="1" bestFit="1" customWidth="1"/>
    <col min="2650" max="2650" width="6.140625" style="1" customWidth="1"/>
    <col min="2651" max="2651" width="5" style="1" customWidth="1"/>
    <col min="2652" max="2652" width="6.42578125" style="1" customWidth="1"/>
    <col min="2653" max="2655" width="5.42578125" style="1" customWidth="1"/>
    <col min="2656" max="2656" width="5.28515625" style="1" customWidth="1"/>
    <col min="2657" max="2657" width="5.42578125" style="1" customWidth="1"/>
    <col min="2658" max="2658" width="5.7109375" style="1" bestFit="1" customWidth="1"/>
    <col min="2659" max="2659" width="9.42578125" style="1" customWidth="1"/>
    <col min="2660" max="2660" width="10.140625" style="1" customWidth="1"/>
    <col min="2661" max="2661" width="9.140625" style="1" customWidth="1"/>
    <col min="2662" max="2662" width="9.5703125" style="1" customWidth="1"/>
    <col min="2663" max="2663" width="5.28515625" style="1" bestFit="1" customWidth="1"/>
    <col min="2664" max="2664" width="5.140625" style="1" customWidth="1"/>
    <col min="2665" max="2665" width="7.42578125" style="1" bestFit="1" customWidth="1"/>
    <col min="2666" max="2666" width="8.5703125" style="1" bestFit="1" customWidth="1"/>
    <col min="2667" max="2669" width="13.140625" style="1" bestFit="1" customWidth="1"/>
    <col min="2670" max="2670" width="13" style="1"/>
    <col min="2671" max="2671" width="29.42578125" style="1" bestFit="1" customWidth="1"/>
    <col min="2672" max="2900" width="13" style="1"/>
    <col min="2901" max="2901" width="4.5703125" style="1" customWidth="1"/>
    <col min="2902" max="2902" width="23.5703125" style="1" customWidth="1"/>
    <col min="2903" max="2903" width="30.28515625" style="1" customWidth="1"/>
    <col min="2904" max="2904" width="10.42578125" style="1" customWidth="1"/>
    <col min="2905" max="2905" width="6.7109375" style="1" bestFit="1" customWidth="1"/>
    <col min="2906" max="2906" width="6.140625" style="1" customWidth="1"/>
    <col min="2907" max="2907" width="5" style="1" customWidth="1"/>
    <col min="2908" max="2908" width="6.42578125" style="1" customWidth="1"/>
    <col min="2909" max="2911" width="5.42578125" style="1" customWidth="1"/>
    <col min="2912" max="2912" width="5.28515625" style="1" customWidth="1"/>
    <col min="2913" max="2913" width="5.42578125" style="1" customWidth="1"/>
    <col min="2914" max="2914" width="5.7109375" style="1" bestFit="1" customWidth="1"/>
    <col min="2915" max="2915" width="9.42578125" style="1" customWidth="1"/>
    <col min="2916" max="2916" width="10.140625" style="1" customWidth="1"/>
    <col min="2917" max="2917" width="9.140625" style="1" customWidth="1"/>
    <col min="2918" max="2918" width="9.5703125" style="1" customWidth="1"/>
    <col min="2919" max="2919" width="5.28515625" style="1" bestFit="1" customWidth="1"/>
    <col min="2920" max="2920" width="5.140625" style="1" customWidth="1"/>
    <col min="2921" max="2921" width="7.42578125" style="1" bestFit="1" customWidth="1"/>
    <col min="2922" max="2922" width="8.5703125" style="1" bestFit="1" customWidth="1"/>
    <col min="2923" max="2925" width="13.140625" style="1" bestFit="1" customWidth="1"/>
    <col min="2926" max="2926" width="13" style="1"/>
    <col min="2927" max="2927" width="29.42578125" style="1" bestFit="1" customWidth="1"/>
    <col min="2928" max="3156" width="13" style="1"/>
    <col min="3157" max="3157" width="4.5703125" style="1" customWidth="1"/>
    <col min="3158" max="3158" width="23.5703125" style="1" customWidth="1"/>
    <col min="3159" max="3159" width="30.28515625" style="1" customWidth="1"/>
    <col min="3160" max="3160" width="10.42578125" style="1" customWidth="1"/>
    <col min="3161" max="3161" width="6.7109375" style="1" bestFit="1" customWidth="1"/>
    <col min="3162" max="3162" width="6.140625" style="1" customWidth="1"/>
    <col min="3163" max="3163" width="5" style="1" customWidth="1"/>
    <col min="3164" max="3164" width="6.42578125" style="1" customWidth="1"/>
    <col min="3165" max="3167" width="5.42578125" style="1" customWidth="1"/>
    <col min="3168" max="3168" width="5.28515625" style="1" customWidth="1"/>
    <col min="3169" max="3169" width="5.42578125" style="1" customWidth="1"/>
    <col min="3170" max="3170" width="5.7109375" style="1" bestFit="1" customWidth="1"/>
    <col min="3171" max="3171" width="9.42578125" style="1" customWidth="1"/>
    <col min="3172" max="3172" width="10.140625" style="1" customWidth="1"/>
    <col min="3173" max="3173" width="9.140625" style="1" customWidth="1"/>
    <col min="3174" max="3174" width="9.5703125" style="1" customWidth="1"/>
    <col min="3175" max="3175" width="5.28515625" style="1" bestFit="1" customWidth="1"/>
    <col min="3176" max="3176" width="5.140625" style="1" customWidth="1"/>
    <col min="3177" max="3177" width="7.42578125" style="1" bestFit="1" customWidth="1"/>
    <col min="3178" max="3178" width="8.5703125" style="1" bestFit="1" customWidth="1"/>
    <col min="3179" max="3181" width="13.140625" style="1" bestFit="1" customWidth="1"/>
    <col min="3182" max="3182" width="13" style="1"/>
    <col min="3183" max="3183" width="29.42578125" style="1" bestFit="1" customWidth="1"/>
    <col min="3184" max="3412" width="13" style="1"/>
    <col min="3413" max="3413" width="4.5703125" style="1" customWidth="1"/>
    <col min="3414" max="3414" width="23.5703125" style="1" customWidth="1"/>
    <col min="3415" max="3415" width="30.28515625" style="1" customWidth="1"/>
    <col min="3416" max="3416" width="10.42578125" style="1" customWidth="1"/>
    <col min="3417" max="3417" width="6.7109375" style="1" bestFit="1" customWidth="1"/>
    <col min="3418" max="3418" width="6.140625" style="1" customWidth="1"/>
    <col min="3419" max="3419" width="5" style="1" customWidth="1"/>
    <col min="3420" max="3420" width="6.42578125" style="1" customWidth="1"/>
    <col min="3421" max="3423" width="5.42578125" style="1" customWidth="1"/>
    <col min="3424" max="3424" width="5.28515625" style="1" customWidth="1"/>
    <col min="3425" max="3425" width="5.42578125" style="1" customWidth="1"/>
    <col min="3426" max="3426" width="5.7109375" style="1" bestFit="1" customWidth="1"/>
    <col min="3427" max="3427" width="9.42578125" style="1" customWidth="1"/>
    <col min="3428" max="3428" width="10.140625" style="1" customWidth="1"/>
    <col min="3429" max="3429" width="9.140625" style="1" customWidth="1"/>
    <col min="3430" max="3430" width="9.5703125" style="1" customWidth="1"/>
    <col min="3431" max="3431" width="5.28515625" style="1" bestFit="1" customWidth="1"/>
    <col min="3432" max="3432" width="5.140625" style="1" customWidth="1"/>
    <col min="3433" max="3433" width="7.42578125" style="1" bestFit="1" customWidth="1"/>
    <col min="3434" max="3434" width="8.5703125" style="1" bestFit="1" customWidth="1"/>
    <col min="3435" max="3437" width="13.140625" style="1" bestFit="1" customWidth="1"/>
    <col min="3438" max="3438" width="13" style="1"/>
    <col min="3439" max="3439" width="29.42578125" style="1" bestFit="1" customWidth="1"/>
    <col min="3440" max="3668" width="13" style="1"/>
    <col min="3669" max="3669" width="4.5703125" style="1" customWidth="1"/>
    <col min="3670" max="3670" width="23.5703125" style="1" customWidth="1"/>
    <col min="3671" max="3671" width="30.28515625" style="1" customWidth="1"/>
    <col min="3672" max="3672" width="10.42578125" style="1" customWidth="1"/>
    <col min="3673" max="3673" width="6.7109375" style="1" bestFit="1" customWidth="1"/>
    <col min="3674" max="3674" width="6.140625" style="1" customWidth="1"/>
    <col min="3675" max="3675" width="5" style="1" customWidth="1"/>
    <col min="3676" max="3676" width="6.42578125" style="1" customWidth="1"/>
    <col min="3677" max="3679" width="5.42578125" style="1" customWidth="1"/>
    <col min="3680" max="3680" width="5.28515625" style="1" customWidth="1"/>
    <col min="3681" max="3681" width="5.42578125" style="1" customWidth="1"/>
    <col min="3682" max="3682" width="5.7109375" style="1" bestFit="1" customWidth="1"/>
    <col min="3683" max="3683" width="9.42578125" style="1" customWidth="1"/>
    <col min="3684" max="3684" width="10.140625" style="1" customWidth="1"/>
    <col min="3685" max="3685" width="9.140625" style="1" customWidth="1"/>
    <col min="3686" max="3686" width="9.5703125" style="1" customWidth="1"/>
    <col min="3687" max="3687" width="5.28515625" style="1" bestFit="1" customWidth="1"/>
    <col min="3688" max="3688" width="5.140625" style="1" customWidth="1"/>
    <col min="3689" max="3689" width="7.42578125" style="1" bestFit="1" customWidth="1"/>
    <col min="3690" max="3690" width="8.5703125" style="1" bestFit="1" customWidth="1"/>
    <col min="3691" max="3693" width="13.140625" style="1" bestFit="1" customWidth="1"/>
    <col min="3694" max="3694" width="13" style="1"/>
    <col min="3695" max="3695" width="29.42578125" style="1" bestFit="1" customWidth="1"/>
    <col min="3696" max="3924" width="13" style="1"/>
    <col min="3925" max="3925" width="4.5703125" style="1" customWidth="1"/>
    <col min="3926" max="3926" width="23.5703125" style="1" customWidth="1"/>
    <col min="3927" max="3927" width="30.28515625" style="1" customWidth="1"/>
    <col min="3928" max="3928" width="10.42578125" style="1" customWidth="1"/>
    <col min="3929" max="3929" width="6.7109375" style="1" bestFit="1" customWidth="1"/>
    <col min="3930" max="3930" width="6.140625" style="1" customWidth="1"/>
    <col min="3931" max="3931" width="5" style="1" customWidth="1"/>
    <col min="3932" max="3932" width="6.42578125" style="1" customWidth="1"/>
    <col min="3933" max="3935" width="5.42578125" style="1" customWidth="1"/>
    <col min="3936" max="3936" width="5.28515625" style="1" customWidth="1"/>
    <col min="3937" max="3937" width="5.42578125" style="1" customWidth="1"/>
    <col min="3938" max="3938" width="5.7109375" style="1" bestFit="1" customWidth="1"/>
    <col min="3939" max="3939" width="9.42578125" style="1" customWidth="1"/>
    <col min="3940" max="3940" width="10.140625" style="1" customWidth="1"/>
    <col min="3941" max="3941" width="9.140625" style="1" customWidth="1"/>
    <col min="3942" max="3942" width="9.5703125" style="1" customWidth="1"/>
    <col min="3943" max="3943" width="5.28515625" style="1" bestFit="1" customWidth="1"/>
    <col min="3944" max="3944" width="5.140625" style="1" customWidth="1"/>
    <col min="3945" max="3945" width="7.42578125" style="1" bestFit="1" customWidth="1"/>
    <col min="3946" max="3946" width="8.5703125" style="1" bestFit="1" customWidth="1"/>
    <col min="3947" max="3949" width="13.140625" style="1" bestFit="1" customWidth="1"/>
    <col min="3950" max="3950" width="13" style="1"/>
    <col min="3951" max="3951" width="29.42578125" style="1" bestFit="1" customWidth="1"/>
    <col min="3952" max="4180" width="13" style="1"/>
    <col min="4181" max="4181" width="4.5703125" style="1" customWidth="1"/>
    <col min="4182" max="4182" width="23.5703125" style="1" customWidth="1"/>
    <col min="4183" max="4183" width="30.28515625" style="1" customWidth="1"/>
    <col min="4184" max="4184" width="10.42578125" style="1" customWidth="1"/>
    <col min="4185" max="4185" width="6.7109375" style="1" bestFit="1" customWidth="1"/>
    <col min="4186" max="4186" width="6.140625" style="1" customWidth="1"/>
    <col min="4187" max="4187" width="5" style="1" customWidth="1"/>
    <col min="4188" max="4188" width="6.42578125" style="1" customWidth="1"/>
    <col min="4189" max="4191" width="5.42578125" style="1" customWidth="1"/>
    <col min="4192" max="4192" width="5.28515625" style="1" customWidth="1"/>
    <col min="4193" max="4193" width="5.42578125" style="1" customWidth="1"/>
    <col min="4194" max="4194" width="5.7109375" style="1" bestFit="1" customWidth="1"/>
    <col min="4195" max="4195" width="9.42578125" style="1" customWidth="1"/>
    <col min="4196" max="4196" width="10.140625" style="1" customWidth="1"/>
    <col min="4197" max="4197" width="9.140625" style="1" customWidth="1"/>
    <col min="4198" max="4198" width="9.5703125" style="1" customWidth="1"/>
    <col min="4199" max="4199" width="5.28515625" style="1" bestFit="1" customWidth="1"/>
    <col min="4200" max="4200" width="5.140625" style="1" customWidth="1"/>
    <col min="4201" max="4201" width="7.42578125" style="1" bestFit="1" customWidth="1"/>
    <col min="4202" max="4202" width="8.5703125" style="1" bestFit="1" customWidth="1"/>
    <col min="4203" max="4205" width="13.140625" style="1" bestFit="1" customWidth="1"/>
    <col min="4206" max="4206" width="13" style="1"/>
    <col min="4207" max="4207" width="29.42578125" style="1" bestFit="1" customWidth="1"/>
    <col min="4208" max="4436" width="13" style="1"/>
    <col min="4437" max="4437" width="4.5703125" style="1" customWidth="1"/>
    <col min="4438" max="4438" width="23.5703125" style="1" customWidth="1"/>
    <col min="4439" max="4439" width="30.28515625" style="1" customWidth="1"/>
    <col min="4440" max="4440" width="10.42578125" style="1" customWidth="1"/>
    <col min="4441" max="4441" width="6.7109375" style="1" bestFit="1" customWidth="1"/>
    <col min="4442" max="4442" width="6.140625" style="1" customWidth="1"/>
    <col min="4443" max="4443" width="5" style="1" customWidth="1"/>
    <col min="4444" max="4444" width="6.42578125" style="1" customWidth="1"/>
    <col min="4445" max="4447" width="5.42578125" style="1" customWidth="1"/>
    <col min="4448" max="4448" width="5.28515625" style="1" customWidth="1"/>
    <col min="4449" max="4449" width="5.42578125" style="1" customWidth="1"/>
    <col min="4450" max="4450" width="5.7109375" style="1" bestFit="1" customWidth="1"/>
    <col min="4451" max="4451" width="9.42578125" style="1" customWidth="1"/>
    <col min="4452" max="4452" width="10.140625" style="1" customWidth="1"/>
    <col min="4453" max="4453" width="9.140625" style="1" customWidth="1"/>
    <col min="4454" max="4454" width="9.5703125" style="1" customWidth="1"/>
    <col min="4455" max="4455" width="5.28515625" style="1" bestFit="1" customWidth="1"/>
    <col min="4456" max="4456" width="5.140625" style="1" customWidth="1"/>
    <col min="4457" max="4457" width="7.42578125" style="1" bestFit="1" customWidth="1"/>
    <col min="4458" max="4458" width="8.5703125" style="1" bestFit="1" customWidth="1"/>
    <col min="4459" max="4461" width="13.140625" style="1" bestFit="1" customWidth="1"/>
    <col min="4462" max="4462" width="13" style="1"/>
    <col min="4463" max="4463" width="29.42578125" style="1" bestFit="1" customWidth="1"/>
    <col min="4464" max="4692" width="13" style="1"/>
    <col min="4693" max="4693" width="4.5703125" style="1" customWidth="1"/>
    <col min="4694" max="4694" width="23.5703125" style="1" customWidth="1"/>
    <col min="4695" max="4695" width="30.28515625" style="1" customWidth="1"/>
    <col min="4696" max="4696" width="10.42578125" style="1" customWidth="1"/>
    <col min="4697" max="4697" width="6.7109375" style="1" bestFit="1" customWidth="1"/>
    <col min="4698" max="4698" width="6.140625" style="1" customWidth="1"/>
    <col min="4699" max="4699" width="5" style="1" customWidth="1"/>
    <col min="4700" max="4700" width="6.42578125" style="1" customWidth="1"/>
    <col min="4701" max="4703" width="5.42578125" style="1" customWidth="1"/>
    <col min="4704" max="4704" width="5.28515625" style="1" customWidth="1"/>
    <col min="4705" max="4705" width="5.42578125" style="1" customWidth="1"/>
    <col min="4706" max="4706" width="5.7109375" style="1" bestFit="1" customWidth="1"/>
    <col min="4707" max="4707" width="9.42578125" style="1" customWidth="1"/>
    <col min="4708" max="4708" width="10.140625" style="1" customWidth="1"/>
    <col min="4709" max="4709" width="9.140625" style="1" customWidth="1"/>
    <col min="4710" max="4710" width="9.5703125" style="1" customWidth="1"/>
    <col min="4711" max="4711" width="5.28515625" style="1" bestFit="1" customWidth="1"/>
    <col min="4712" max="4712" width="5.140625" style="1" customWidth="1"/>
    <col min="4713" max="4713" width="7.42578125" style="1" bestFit="1" customWidth="1"/>
    <col min="4714" max="4714" width="8.5703125" style="1" bestFit="1" customWidth="1"/>
    <col min="4715" max="4717" width="13.140625" style="1" bestFit="1" customWidth="1"/>
    <col min="4718" max="4718" width="13" style="1"/>
    <col min="4719" max="4719" width="29.42578125" style="1" bestFit="1" customWidth="1"/>
    <col min="4720" max="4948" width="13" style="1"/>
    <col min="4949" max="4949" width="4.5703125" style="1" customWidth="1"/>
    <col min="4950" max="4950" width="23.5703125" style="1" customWidth="1"/>
    <col min="4951" max="4951" width="30.28515625" style="1" customWidth="1"/>
    <col min="4952" max="4952" width="10.42578125" style="1" customWidth="1"/>
    <col min="4953" max="4953" width="6.7109375" style="1" bestFit="1" customWidth="1"/>
    <col min="4954" max="4954" width="6.140625" style="1" customWidth="1"/>
    <col min="4955" max="4955" width="5" style="1" customWidth="1"/>
    <col min="4956" max="4956" width="6.42578125" style="1" customWidth="1"/>
    <col min="4957" max="4959" width="5.42578125" style="1" customWidth="1"/>
    <col min="4960" max="4960" width="5.28515625" style="1" customWidth="1"/>
    <col min="4961" max="4961" width="5.42578125" style="1" customWidth="1"/>
    <col min="4962" max="4962" width="5.7109375" style="1" bestFit="1" customWidth="1"/>
    <col min="4963" max="4963" width="9.42578125" style="1" customWidth="1"/>
    <col min="4964" max="4964" width="10.140625" style="1" customWidth="1"/>
    <col min="4965" max="4965" width="9.140625" style="1" customWidth="1"/>
    <col min="4966" max="4966" width="9.5703125" style="1" customWidth="1"/>
    <col min="4967" max="4967" width="5.28515625" style="1" bestFit="1" customWidth="1"/>
    <col min="4968" max="4968" width="5.140625" style="1" customWidth="1"/>
    <col min="4969" max="4969" width="7.42578125" style="1" bestFit="1" customWidth="1"/>
    <col min="4970" max="4970" width="8.5703125" style="1" bestFit="1" customWidth="1"/>
    <col min="4971" max="4973" width="13.140625" style="1" bestFit="1" customWidth="1"/>
    <col min="4974" max="4974" width="13" style="1"/>
    <col min="4975" max="4975" width="29.42578125" style="1" bestFit="1" customWidth="1"/>
    <col min="4976" max="5204" width="13" style="1"/>
    <col min="5205" max="5205" width="4.5703125" style="1" customWidth="1"/>
    <col min="5206" max="5206" width="23.5703125" style="1" customWidth="1"/>
    <col min="5207" max="5207" width="30.28515625" style="1" customWidth="1"/>
    <col min="5208" max="5208" width="10.42578125" style="1" customWidth="1"/>
    <col min="5209" max="5209" width="6.7109375" style="1" bestFit="1" customWidth="1"/>
    <col min="5210" max="5210" width="6.140625" style="1" customWidth="1"/>
    <col min="5211" max="5211" width="5" style="1" customWidth="1"/>
    <col min="5212" max="5212" width="6.42578125" style="1" customWidth="1"/>
    <col min="5213" max="5215" width="5.42578125" style="1" customWidth="1"/>
    <col min="5216" max="5216" width="5.28515625" style="1" customWidth="1"/>
    <col min="5217" max="5217" width="5.42578125" style="1" customWidth="1"/>
    <col min="5218" max="5218" width="5.7109375" style="1" bestFit="1" customWidth="1"/>
    <col min="5219" max="5219" width="9.42578125" style="1" customWidth="1"/>
    <col min="5220" max="5220" width="10.140625" style="1" customWidth="1"/>
    <col min="5221" max="5221" width="9.140625" style="1" customWidth="1"/>
    <col min="5222" max="5222" width="9.5703125" style="1" customWidth="1"/>
    <col min="5223" max="5223" width="5.28515625" style="1" bestFit="1" customWidth="1"/>
    <col min="5224" max="5224" width="5.140625" style="1" customWidth="1"/>
    <col min="5225" max="5225" width="7.42578125" style="1" bestFit="1" customWidth="1"/>
    <col min="5226" max="5226" width="8.5703125" style="1" bestFit="1" customWidth="1"/>
    <col min="5227" max="5229" width="13.140625" style="1" bestFit="1" customWidth="1"/>
    <col min="5230" max="5230" width="13" style="1"/>
    <col min="5231" max="5231" width="29.42578125" style="1" bestFit="1" customWidth="1"/>
    <col min="5232" max="5460" width="13" style="1"/>
    <col min="5461" max="5461" width="4.5703125" style="1" customWidth="1"/>
    <col min="5462" max="5462" width="23.5703125" style="1" customWidth="1"/>
    <col min="5463" max="5463" width="30.28515625" style="1" customWidth="1"/>
    <col min="5464" max="5464" width="10.42578125" style="1" customWidth="1"/>
    <col min="5465" max="5465" width="6.7109375" style="1" bestFit="1" customWidth="1"/>
    <col min="5466" max="5466" width="6.140625" style="1" customWidth="1"/>
    <col min="5467" max="5467" width="5" style="1" customWidth="1"/>
    <col min="5468" max="5468" width="6.42578125" style="1" customWidth="1"/>
    <col min="5469" max="5471" width="5.42578125" style="1" customWidth="1"/>
    <col min="5472" max="5472" width="5.28515625" style="1" customWidth="1"/>
    <col min="5473" max="5473" width="5.42578125" style="1" customWidth="1"/>
    <col min="5474" max="5474" width="5.7109375" style="1" bestFit="1" customWidth="1"/>
    <col min="5475" max="5475" width="9.42578125" style="1" customWidth="1"/>
    <col min="5476" max="5476" width="10.140625" style="1" customWidth="1"/>
    <col min="5477" max="5477" width="9.140625" style="1" customWidth="1"/>
    <col min="5478" max="5478" width="9.5703125" style="1" customWidth="1"/>
    <col min="5479" max="5479" width="5.28515625" style="1" bestFit="1" customWidth="1"/>
    <col min="5480" max="5480" width="5.140625" style="1" customWidth="1"/>
    <col min="5481" max="5481" width="7.42578125" style="1" bestFit="1" customWidth="1"/>
    <col min="5482" max="5482" width="8.5703125" style="1" bestFit="1" customWidth="1"/>
    <col min="5483" max="5485" width="13.140625" style="1" bestFit="1" customWidth="1"/>
    <col min="5486" max="5486" width="13" style="1"/>
    <col min="5487" max="5487" width="29.42578125" style="1" bestFit="1" customWidth="1"/>
    <col min="5488" max="5716" width="13" style="1"/>
    <col min="5717" max="5717" width="4.5703125" style="1" customWidth="1"/>
    <col min="5718" max="5718" width="23.5703125" style="1" customWidth="1"/>
    <col min="5719" max="5719" width="30.28515625" style="1" customWidth="1"/>
    <col min="5720" max="5720" width="10.42578125" style="1" customWidth="1"/>
    <col min="5721" max="5721" width="6.7109375" style="1" bestFit="1" customWidth="1"/>
    <col min="5722" max="5722" width="6.140625" style="1" customWidth="1"/>
    <col min="5723" max="5723" width="5" style="1" customWidth="1"/>
    <col min="5724" max="5724" width="6.42578125" style="1" customWidth="1"/>
    <col min="5725" max="5727" width="5.42578125" style="1" customWidth="1"/>
    <col min="5728" max="5728" width="5.28515625" style="1" customWidth="1"/>
    <col min="5729" max="5729" width="5.42578125" style="1" customWidth="1"/>
    <col min="5730" max="5730" width="5.7109375" style="1" bestFit="1" customWidth="1"/>
    <col min="5731" max="5731" width="9.42578125" style="1" customWidth="1"/>
    <col min="5732" max="5732" width="10.140625" style="1" customWidth="1"/>
    <col min="5733" max="5733" width="9.140625" style="1" customWidth="1"/>
    <col min="5734" max="5734" width="9.5703125" style="1" customWidth="1"/>
    <col min="5735" max="5735" width="5.28515625" style="1" bestFit="1" customWidth="1"/>
    <col min="5736" max="5736" width="5.140625" style="1" customWidth="1"/>
    <col min="5737" max="5737" width="7.42578125" style="1" bestFit="1" customWidth="1"/>
    <col min="5738" max="5738" width="8.5703125" style="1" bestFit="1" customWidth="1"/>
    <col min="5739" max="5741" width="13.140625" style="1" bestFit="1" customWidth="1"/>
    <col min="5742" max="5742" width="13" style="1"/>
    <col min="5743" max="5743" width="29.42578125" style="1" bestFit="1" customWidth="1"/>
    <col min="5744" max="5972" width="13" style="1"/>
    <col min="5973" max="5973" width="4.5703125" style="1" customWidth="1"/>
    <col min="5974" max="5974" width="23.5703125" style="1" customWidth="1"/>
    <col min="5975" max="5975" width="30.28515625" style="1" customWidth="1"/>
    <col min="5976" max="5976" width="10.42578125" style="1" customWidth="1"/>
    <col min="5977" max="5977" width="6.7109375" style="1" bestFit="1" customWidth="1"/>
    <col min="5978" max="5978" width="6.140625" style="1" customWidth="1"/>
    <col min="5979" max="5979" width="5" style="1" customWidth="1"/>
    <col min="5980" max="5980" width="6.42578125" style="1" customWidth="1"/>
    <col min="5981" max="5983" width="5.42578125" style="1" customWidth="1"/>
    <col min="5984" max="5984" width="5.28515625" style="1" customWidth="1"/>
    <col min="5985" max="5985" width="5.42578125" style="1" customWidth="1"/>
    <col min="5986" max="5986" width="5.7109375" style="1" bestFit="1" customWidth="1"/>
    <col min="5987" max="5987" width="9.42578125" style="1" customWidth="1"/>
    <col min="5988" max="5988" width="10.140625" style="1" customWidth="1"/>
    <col min="5989" max="5989" width="9.140625" style="1" customWidth="1"/>
    <col min="5990" max="5990" width="9.5703125" style="1" customWidth="1"/>
    <col min="5991" max="5991" width="5.28515625" style="1" bestFit="1" customWidth="1"/>
    <col min="5992" max="5992" width="5.140625" style="1" customWidth="1"/>
    <col min="5993" max="5993" width="7.42578125" style="1" bestFit="1" customWidth="1"/>
    <col min="5994" max="5994" width="8.5703125" style="1" bestFit="1" customWidth="1"/>
    <col min="5995" max="5997" width="13.140625" style="1" bestFit="1" customWidth="1"/>
    <col min="5998" max="5998" width="13" style="1"/>
    <col min="5999" max="5999" width="29.42578125" style="1" bestFit="1" customWidth="1"/>
    <col min="6000" max="6228" width="13" style="1"/>
    <col min="6229" max="6229" width="4.5703125" style="1" customWidth="1"/>
    <col min="6230" max="6230" width="23.5703125" style="1" customWidth="1"/>
    <col min="6231" max="6231" width="30.28515625" style="1" customWidth="1"/>
    <col min="6232" max="6232" width="10.42578125" style="1" customWidth="1"/>
    <col min="6233" max="6233" width="6.7109375" style="1" bestFit="1" customWidth="1"/>
    <col min="6234" max="6234" width="6.140625" style="1" customWidth="1"/>
    <col min="6235" max="6235" width="5" style="1" customWidth="1"/>
    <col min="6236" max="6236" width="6.42578125" style="1" customWidth="1"/>
    <col min="6237" max="6239" width="5.42578125" style="1" customWidth="1"/>
    <col min="6240" max="6240" width="5.28515625" style="1" customWidth="1"/>
    <col min="6241" max="6241" width="5.42578125" style="1" customWidth="1"/>
    <col min="6242" max="6242" width="5.7109375" style="1" bestFit="1" customWidth="1"/>
    <col min="6243" max="6243" width="9.42578125" style="1" customWidth="1"/>
    <col min="6244" max="6244" width="10.140625" style="1" customWidth="1"/>
    <col min="6245" max="6245" width="9.140625" style="1" customWidth="1"/>
    <col min="6246" max="6246" width="9.5703125" style="1" customWidth="1"/>
    <col min="6247" max="6247" width="5.28515625" style="1" bestFit="1" customWidth="1"/>
    <col min="6248" max="6248" width="5.140625" style="1" customWidth="1"/>
    <col min="6249" max="6249" width="7.42578125" style="1" bestFit="1" customWidth="1"/>
    <col min="6250" max="6250" width="8.5703125" style="1" bestFit="1" customWidth="1"/>
    <col min="6251" max="6253" width="13.140625" style="1" bestFit="1" customWidth="1"/>
    <col min="6254" max="6254" width="13" style="1"/>
    <col min="6255" max="6255" width="29.42578125" style="1" bestFit="1" customWidth="1"/>
    <col min="6256" max="16384" width="13" style="1"/>
  </cols>
  <sheetData>
    <row r="1" spans="1:409" ht="19.5" customHeight="1" x14ac:dyDescent="0.2">
      <c r="D1" s="328" t="s">
        <v>35</v>
      </c>
      <c r="E1" s="328"/>
      <c r="F1" s="328"/>
      <c r="G1" s="328"/>
      <c r="H1" s="328"/>
      <c r="I1" s="328"/>
      <c r="J1" s="328"/>
    </row>
    <row r="2" spans="1:409" ht="18.600000000000001" customHeight="1" x14ac:dyDescent="0.25">
      <c r="A2" s="3"/>
      <c r="D2" s="322" t="s">
        <v>36</v>
      </c>
      <c r="E2" s="322"/>
      <c r="F2" s="100"/>
      <c r="I2" s="323" t="s">
        <v>37</v>
      </c>
      <c r="J2" s="323"/>
      <c r="K2" s="2"/>
      <c r="L2" s="2"/>
      <c r="M2" s="2"/>
      <c r="N2" s="2"/>
      <c r="O2" s="2"/>
      <c r="P2" s="2"/>
    </row>
    <row r="3" spans="1:409" ht="19.5" customHeight="1" x14ac:dyDescent="0.2">
      <c r="A3" s="48"/>
      <c r="B3" s="48"/>
      <c r="C3" s="48"/>
      <c r="D3" s="43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409" ht="25.9" customHeight="1" x14ac:dyDescent="0.25">
      <c r="A4" s="68"/>
      <c r="D4" s="108"/>
      <c r="E4" s="108"/>
      <c r="F4" s="329" t="s">
        <v>242</v>
      </c>
      <c r="G4" s="329"/>
      <c r="H4" s="329"/>
      <c r="I4" s="329"/>
      <c r="J4" s="108"/>
      <c r="K4" s="108"/>
      <c r="L4" s="108"/>
      <c r="M4" s="108"/>
      <c r="N4" s="108"/>
      <c r="O4" s="108"/>
      <c r="P4" s="108"/>
    </row>
    <row r="5" spans="1:409" ht="16.149999999999999" customHeight="1" x14ac:dyDescent="0.2">
      <c r="A5" s="7"/>
    </row>
    <row r="6" spans="1:409" ht="19.5" customHeight="1" x14ac:dyDescent="0.2">
      <c r="A6" s="326" t="s">
        <v>3</v>
      </c>
      <c r="B6" s="9" t="s">
        <v>14</v>
      </c>
      <c r="C6" s="10" t="s">
        <v>15</v>
      </c>
      <c r="E6" s="188" t="s">
        <v>86</v>
      </c>
    </row>
    <row r="7" spans="1:409" ht="12.75" customHeight="1" x14ac:dyDescent="0.2">
      <c r="A7" s="327"/>
      <c r="B7" s="13"/>
      <c r="C7" s="4"/>
    </row>
    <row r="8" spans="1:409" ht="22.5" customHeight="1" thickBot="1" x14ac:dyDescent="0.3">
      <c r="A8" s="85"/>
      <c r="B8" s="13"/>
      <c r="C8" s="4"/>
      <c r="D8" s="154">
        <v>1</v>
      </c>
      <c r="E8" s="161" t="s">
        <v>42</v>
      </c>
      <c r="F8" s="161"/>
      <c r="G8" s="35"/>
      <c r="H8" s="35"/>
      <c r="I8" s="35"/>
      <c r="J8" s="35"/>
      <c r="K8" s="155"/>
    </row>
    <row r="9" spans="1:409" s="17" customFormat="1" ht="22.5" customHeight="1" thickTop="1" x14ac:dyDescent="0.25">
      <c r="A9" s="65" t="e">
        <f>IF(C9="",#REF!/MIN(#REF!)*100,"в\к")</f>
        <v>#REF!</v>
      </c>
      <c r="B9" s="14"/>
      <c r="C9" s="4"/>
      <c r="D9" s="154"/>
      <c r="E9" s="35"/>
      <c r="F9" s="162"/>
      <c r="G9" s="35"/>
      <c r="H9" s="35"/>
      <c r="I9" s="35"/>
      <c r="J9" s="35"/>
      <c r="K9" s="15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</row>
    <row r="10" spans="1:409" s="20" customFormat="1" ht="22.5" customHeight="1" thickBot="1" x14ac:dyDescent="0.3">
      <c r="A10" s="65" t="e">
        <f>IF(C10="",#REF!/MIN(#REF!)*100,"в\к")</f>
        <v>#REF!</v>
      </c>
      <c r="B10" s="14"/>
      <c r="C10" s="4"/>
      <c r="D10" s="154">
        <v>2</v>
      </c>
      <c r="E10" s="161" t="s">
        <v>44</v>
      </c>
      <c r="F10" s="163"/>
      <c r="G10" s="164"/>
      <c r="H10" s="35"/>
      <c r="I10" s="35"/>
      <c r="J10" s="35"/>
      <c r="K10" s="15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</row>
    <row r="11" spans="1:409" s="20" customFormat="1" ht="22.5" customHeight="1" thickTop="1" thickBot="1" x14ac:dyDescent="0.3">
      <c r="A11" s="65"/>
      <c r="B11" s="14"/>
      <c r="C11" s="4"/>
      <c r="D11" s="154"/>
      <c r="E11" s="162"/>
      <c r="F11" s="165"/>
      <c r="G11" s="162"/>
      <c r="H11" s="35"/>
      <c r="I11" s="35"/>
      <c r="J11" s="35"/>
      <c r="K11" s="15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</row>
    <row r="12" spans="1:409" s="20" customFormat="1" ht="22.5" customHeight="1" thickTop="1" thickBot="1" x14ac:dyDescent="0.3">
      <c r="A12" s="65"/>
      <c r="B12" s="14"/>
      <c r="C12" s="4"/>
      <c r="D12" s="154">
        <v>3</v>
      </c>
      <c r="E12" s="166" t="s">
        <v>216</v>
      </c>
      <c r="F12" s="35"/>
      <c r="G12" s="163"/>
      <c r="H12" s="35"/>
      <c r="I12" s="35"/>
      <c r="J12" s="35"/>
      <c r="K12" s="15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</row>
    <row r="13" spans="1:409" s="20" customFormat="1" ht="22.5" customHeight="1" thickTop="1" thickBot="1" x14ac:dyDescent="0.3">
      <c r="A13" s="65"/>
      <c r="B13" s="14"/>
      <c r="C13" s="4"/>
      <c r="D13" s="154"/>
      <c r="E13" s="35"/>
      <c r="F13" s="35"/>
      <c r="G13" s="163"/>
      <c r="H13" s="164"/>
      <c r="I13" s="35"/>
      <c r="J13" s="35"/>
      <c r="K13" s="15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</row>
    <row r="14" spans="1:409" s="20" customFormat="1" ht="22.5" customHeight="1" thickTop="1" thickBot="1" x14ac:dyDescent="0.3">
      <c r="A14" s="65"/>
      <c r="B14" s="14"/>
      <c r="C14" s="4"/>
      <c r="D14" s="154">
        <v>4</v>
      </c>
      <c r="E14" s="161" t="s">
        <v>217</v>
      </c>
      <c r="F14" s="61"/>
      <c r="G14" s="163"/>
      <c r="H14" s="162"/>
      <c r="I14" s="35"/>
      <c r="J14" s="35"/>
      <c r="K14" s="15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</row>
    <row r="15" spans="1:409" s="20" customFormat="1" ht="22.5" customHeight="1" thickTop="1" thickBot="1" x14ac:dyDescent="0.3">
      <c r="A15" s="65"/>
      <c r="B15" s="14"/>
      <c r="C15" s="4"/>
      <c r="D15" s="154"/>
      <c r="E15" s="162"/>
      <c r="F15" s="164"/>
      <c r="G15" s="166"/>
      <c r="H15" s="163"/>
      <c r="I15" s="35"/>
      <c r="J15" s="35"/>
      <c r="K15" s="15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</row>
    <row r="16" spans="1:409" s="20" customFormat="1" ht="22.5" customHeight="1" thickTop="1" thickBot="1" x14ac:dyDescent="0.3">
      <c r="A16" s="65"/>
      <c r="B16" s="14"/>
      <c r="C16" s="4"/>
      <c r="D16" s="154">
        <v>5</v>
      </c>
      <c r="E16" s="166" t="s">
        <v>218</v>
      </c>
      <c r="F16" s="61"/>
      <c r="G16" s="35"/>
      <c r="H16" s="163"/>
      <c r="I16" s="35"/>
      <c r="J16" s="35"/>
      <c r="K16" s="15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</row>
    <row r="17" spans="1:409" s="20" customFormat="1" ht="22.5" customHeight="1" thickTop="1" x14ac:dyDescent="0.25">
      <c r="A17" s="65"/>
      <c r="B17" s="14"/>
      <c r="C17" s="4"/>
      <c r="D17" s="154"/>
      <c r="E17" s="35"/>
      <c r="F17" s="61"/>
      <c r="G17" s="35"/>
      <c r="H17" s="163"/>
      <c r="I17" s="35"/>
      <c r="J17" s="35"/>
      <c r="K17" s="15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</row>
    <row r="18" spans="1:409" s="20" customFormat="1" ht="22.5" customHeight="1" thickBot="1" x14ac:dyDescent="0.3">
      <c r="A18" s="65"/>
      <c r="B18" s="14"/>
      <c r="C18" s="4"/>
      <c r="D18" s="154">
        <v>6</v>
      </c>
      <c r="E18" s="161" t="s">
        <v>219</v>
      </c>
      <c r="F18" s="161"/>
      <c r="G18" s="35"/>
      <c r="H18" s="163"/>
      <c r="I18" s="164"/>
      <c r="J18" s="35"/>
      <c r="K18" s="15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</row>
    <row r="19" spans="1:409" ht="22.5" customHeight="1" thickTop="1" x14ac:dyDescent="0.25">
      <c r="A19" s="65" t="e">
        <f>IF(C19="",#REF!/MIN(#REF!)*100,"в\к")</f>
        <v>#REF!</v>
      </c>
      <c r="B19" s="14"/>
      <c r="C19" s="4"/>
      <c r="D19" s="154"/>
      <c r="E19" s="167"/>
      <c r="F19" s="168"/>
      <c r="G19" s="167"/>
      <c r="H19" s="169"/>
      <c r="I19" s="168"/>
      <c r="J19" s="167"/>
      <c r="K19" s="159"/>
      <c r="L19" s="109"/>
      <c r="M19" s="109"/>
      <c r="N19" s="109"/>
    </row>
    <row r="20" spans="1:409" s="22" customFormat="1" ht="22.5" customHeight="1" thickBot="1" x14ac:dyDescent="0.3">
      <c r="A20" s="65" t="e">
        <f>IF(C20="",#REF!/MIN(#REF!)*100,"в\к")</f>
        <v>#REF!</v>
      </c>
      <c r="B20" s="18"/>
      <c r="C20" s="4"/>
      <c r="D20" s="154">
        <v>7</v>
      </c>
      <c r="E20" s="170" t="s">
        <v>220</v>
      </c>
      <c r="F20" s="169"/>
      <c r="G20" s="171"/>
      <c r="H20" s="169"/>
      <c r="I20" s="169"/>
      <c r="J20" s="167"/>
      <c r="K20" s="159"/>
      <c r="L20" s="109"/>
      <c r="M20" s="109"/>
      <c r="N20" s="109"/>
      <c r="O20" s="4"/>
      <c r="P20" s="4"/>
      <c r="Q20" s="4"/>
      <c r="R20" s="4"/>
      <c r="S20" s="4"/>
      <c r="T20" s="4"/>
      <c r="U20" s="4"/>
      <c r="V20" s="4"/>
      <c r="W20" s="4"/>
    </row>
    <row r="21" spans="1:409" s="4" customFormat="1" ht="22.5" customHeight="1" thickTop="1" thickBot="1" x14ac:dyDescent="0.3">
      <c r="A21" s="65" t="e">
        <f>IF(C21="",#REF!/MIN(#REF!)*100,"в\к")</f>
        <v>#REF!</v>
      </c>
      <c r="B21" s="14"/>
      <c r="D21" s="154"/>
      <c r="E21" s="168"/>
      <c r="F21" s="173"/>
      <c r="G21" s="168"/>
      <c r="H21" s="169"/>
      <c r="I21" s="169"/>
      <c r="J21" s="167"/>
      <c r="K21" s="159"/>
      <c r="L21" s="109"/>
      <c r="M21" s="109"/>
      <c r="N21" s="109"/>
    </row>
    <row r="22" spans="1:409" ht="22.5" customHeight="1" thickTop="1" thickBot="1" x14ac:dyDescent="0.3">
      <c r="A22" s="65" t="e">
        <f>IF(C22="",#REF!/MIN(#REF!)*100,"в\к")</f>
        <v>#REF!</v>
      </c>
      <c r="B22" s="18"/>
      <c r="C22" s="4"/>
      <c r="D22" s="154">
        <v>8</v>
      </c>
      <c r="E22" s="172" t="s">
        <v>221</v>
      </c>
      <c r="F22" s="167"/>
      <c r="G22" s="169"/>
      <c r="H22" s="169"/>
      <c r="I22" s="169"/>
      <c r="J22" s="167"/>
      <c r="K22" s="159"/>
      <c r="L22" s="109"/>
      <c r="M22" s="109"/>
      <c r="N22" s="109"/>
    </row>
    <row r="23" spans="1:409" ht="22.5" customHeight="1" thickTop="1" x14ac:dyDescent="0.25">
      <c r="A23" s="65" t="e">
        <f>IF(C23="",#REF!/MIN(#REF!)*100,"в\к")</f>
        <v>#REF!</v>
      </c>
      <c r="B23" s="14"/>
      <c r="C23" s="4"/>
      <c r="D23" s="154"/>
      <c r="E23" s="167"/>
      <c r="F23" s="167"/>
      <c r="G23" s="169"/>
      <c r="H23" s="169"/>
      <c r="I23" s="169"/>
      <c r="J23" s="167"/>
      <c r="K23" s="159"/>
      <c r="L23" s="109"/>
      <c r="M23" s="109"/>
      <c r="N23" s="109"/>
    </row>
    <row r="24" spans="1:409" ht="22.5" customHeight="1" thickBot="1" x14ac:dyDescent="0.3">
      <c r="A24" s="65" t="e">
        <f>IF(C24="",#REF!/MIN(#REF!)*100,"в\к")</f>
        <v>#REF!</v>
      </c>
      <c r="B24" s="14"/>
      <c r="C24" s="4"/>
      <c r="D24" s="154">
        <v>9</v>
      </c>
      <c r="E24" s="161" t="s">
        <v>222</v>
      </c>
      <c r="F24" s="35"/>
      <c r="G24" s="163"/>
      <c r="H24" s="165"/>
      <c r="I24" s="163"/>
      <c r="J24" s="35"/>
      <c r="K24" s="155"/>
    </row>
    <row r="25" spans="1:409" s="17" customFormat="1" ht="22.5" customHeight="1" thickTop="1" thickBot="1" x14ac:dyDescent="0.3">
      <c r="A25" s="65" t="e">
        <f>IF(C25="",#REF!/MIN(#REF!)*100,"в\к")</f>
        <v>#REF!</v>
      </c>
      <c r="B25" s="14"/>
      <c r="C25" s="4"/>
      <c r="D25" s="154"/>
      <c r="E25" s="162"/>
      <c r="F25" s="164"/>
      <c r="G25" s="163"/>
      <c r="H25" s="35"/>
      <c r="I25" s="163"/>
      <c r="J25" s="35"/>
      <c r="K25" s="15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409" s="26" customFormat="1" ht="22.5" customHeight="1" thickTop="1" thickBot="1" x14ac:dyDescent="0.3">
      <c r="A26" s="65" t="e">
        <f>IF(C26="",#REF!/MIN(#REF!)*100,"в\к")</f>
        <v>#REF!</v>
      </c>
      <c r="B26" s="14"/>
      <c r="C26" s="4"/>
      <c r="D26" s="154">
        <v>10</v>
      </c>
      <c r="E26" s="166" t="s">
        <v>51</v>
      </c>
      <c r="F26" s="163"/>
      <c r="G26" s="165"/>
      <c r="H26" s="35"/>
      <c r="I26" s="175"/>
      <c r="J26" s="174"/>
      <c r="K26" s="16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409" s="26" customFormat="1" ht="22.5" customHeight="1" thickTop="1" x14ac:dyDescent="0.25">
      <c r="A27" s="65"/>
      <c r="B27" s="14"/>
      <c r="C27" s="4"/>
      <c r="D27" s="154"/>
      <c r="E27" s="35"/>
      <c r="F27" s="163"/>
      <c r="G27" s="189"/>
      <c r="H27" s="35"/>
      <c r="I27" s="175"/>
      <c r="J27" s="174"/>
      <c r="K27" s="16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409" s="27" customFormat="1" ht="22.5" customHeight="1" thickBot="1" x14ac:dyDescent="0.3">
      <c r="A28" s="65" t="e">
        <f>IF(C28="",#REF!/MIN(#REF!)*100,"в\к")</f>
        <v>#REF!</v>
      </c>
      <c r="B28" s="18"/>
      <c r="C28" s="4"/>
      <c r="D28" s="154">
        <v>11</v>
      </c>
      <c r="E28" s="161" t="s">
        <v>223</v>
      </c>
      <c r="F28" s="166"/>
      <c r="G28" s="190"/>
      <c r="H28" s="35"/>
      <c r="I28" s="175"/>
      <c r="J28" s="174"/>
      <c r="K28" s="16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409" ht="16.5" thickTop="1" x14ac:dyDescent="0.25">
      <c r="A29" s="30"/>
      <c r="B29" s="18"/>
      <c r="D29" s="154"/>
      <c r="E29" s="35"/>
      <c r="F29" s="35"/>
      <c r="G29" s="35"/>
      <c r="H29" s="35"/>
      <c r="I29" s="163"/>
      <c r="J29" s="35"/>
      <c r="K29" s="155"/>
    </row>
    <row r="30" spans="1:409" ht="16.5" thickBot="1" x14ac:dyDescent="0.3">
      <c r="A30" s="30"/>
      <c r="B30" s="18"/>
      <c r="E30" s="35"/>
      <c r="F30" s="35"/>
      <c r="G30" s="35"/>
      <c r="H30" s="35"/>
      <c r="I30" s="163"/>
      <c r="J30" s="164"/>
      <c r="K30" s="155"/>
    </row>
    <row r="31" spans="1:409" ht="21" thickTop="1" x14ac:dyDescent="0.25">
      <c r="A31" s="30"/>
      <c r="B31" s="18"/>
      <c r="E31" s="188" t="s">
        <v>100</v>
      </c>
      <c r="F31" s="35"/>
      <c r="G31" s="35"/>
      <c r="H31" s="35"/>
      <c r="I31" s="163"/>
      <c r="J31" s="35"/>
      <c r="K31" s="155"/>
    </row>
    <row r="32" spans="1:409" ht="15.75" x14ac:dyDescent="0.25">
      <c r="A32" s="30"/>
      <c r="B32" s="18"/>
      <c r="E32" s="35"/>
      <c r="F32" s="35"/>
      <c r="G32" s="35"/>
      <c r="H32" s="35"/>
      <c r="I32" s="163"/>
      <c r="J32" s="35"/>
      <c r="K32" s="155"/>
    </row>
    <row r="33" spans="1:11" ht="19.7" customHeight="1" thickBot="1" x14ac:dyDescent="0.3">
      <c r="A33" s="30"/>
      <c r="B33" s="18"/>
      <c r="D33" s="154">
        <v>1</v>
      </c>
      <c r="E33" s="161" t="s">
        <v>224</v>
      </c>
      <c r="F33" s="61"/>
      <c r="G33" s="61"/>
      <c r="H33" s="61"/>
      <c r="I33" s="163"/>
      <c r="J33" s="35"/>
      <c r="K33" s="155"/>
    </row>
    <row r="34" spans="1:11" ht="19.7" customHeight="1" thickTop="1" thickBot="1" x14ac:dyDescent="0.3">
      <c r="A34" s="30"/>
      <c r="B34" s="18"/>
      <c r="D34" s="154"/>
      <c r="E34" s="162"/>
      <c r="F34" s="164"/>
      <c r="G34" s="61"/>
      <c r="H34" s="61"/>
      <c r="I34" s="163"/>
      <c r="J34" s="35"/>
      <c r="K34" s="155"/>
    </row>
    <row r="35" spans="1:11" ht="19.7" customHeight="1" thickTop="1" thickBot="1" x14ac:dyDescent="0.3">
      <c r="A35" s="30"/>
      <c r="B35" s="18"/>
      <c r="D35" s="154">
        <v>2</v>
      </c>
      <c r="E35" s="166" t="s">
        <v>225</v>
      </c>
      <c r="F35" s="162"/>
      <c r="G35" s="61"/>
      <c r="H35" s="61"/>
      <c r="I35" s="163"/>
      <c r="J35" s="35"/>
      <c r="K35" s="155"/>
    </row>
    <row r="36" spans="1:11" s="35" customFormat="1" ht="19.7" customHeight="1" thickTop="1" thickBot="1" x14ac:dyDescent="0.3">
      <c r="A36" s="30"/>
      <c r="B36" s="18"/>
      <c r="D36" s="154"/>
      <c r="E36" s="61"/>
      <c r="F36" s="163"/>
      <c r="G36" s="164"/>
      <c r="H36" s="161"/>
      <c r="I36" s="163"/>
      <c r="K36" s="155"/>
    </row>
    <row r="37" spans="1:11" ht="19.7" customHeight="1" thickTop="1" thickBot="1" x14ac:dyDescent="0.3">
      <c r="A37" s="30"/>
      <c r="B37" s="18"/>
      <c r="D37" s="154">
        <v>3</v>
      </c>
      <c r="E37" s="161" t="s">
        <v>226</v>
      </c>
      <c r="F37" s="163"/>
      <c r="G37" s="61"/>
      <c r="H37" s="162"/>
      <c r="I37" s="163"/>
      <c r="J37" s="35"/>
      <c r="K37" s="155"/>
    </row>
    <row r="38" spans="1:11" ht="19.7" customHeight="1" thickTop="1" thickBot="1" x14ac:dyDescent="0.3">
      <c r="A38" s="30"/>
      <c r="B38" s="18"/>
      <c r="D38" s="154"/>
      <c r="E38" s="162"/>
      <c r="F38" s="165"/>
      <c r="G38" s="61"/>
      <c r="H38" s="163"/>
      <c r="I38" s="163"/>
      <c r="J38" s="35"/>
      <c r="K38" s="155"/>
    </row>
    <row r="39" spans="1:11" ht="19.7" customHeight="1" thickTop="1" thickBot="1" x14ac:dyDescent="0.3">
      <c r="A39" s="30"/>
      <c r="B39" s="18"/>
      <c r="D39" s="154">
        <v>4</v>
      </c>
      <c r="E39" s="166" t="s">
        <v>227</v>
      </c>
      <c r="F39" s="61"/>
      <c r="G39" s="61"/>
      <c r="H39" s="163"/>
      <c r="I39" s="163"/>
      <c r="J39" s="35"/>
      <c r="K39" s="155"/>
    </row>
    <row r="40" spans="1:11" ht="19.7" customHeight="1" thickTop="1" x14ac:dyDescent="0.25">
      <c r="A40" s="30"/>
      <c r="B40" s="18"/>
      <c r="D40" s="154"/>
      <c r="E40" s="61"/>
      <c r="F40" s="61"/>
      <c r="G40" s="61"/>
      <c r="H40" s="163"/>
      <c r="I40" s="163"/>
      <c r="J40" s="35"/>
      <c r="K40" s="155"/>
    </row>
    <row r="41" spans="1:11" ht="19.7" customHeight="1" thickBot="1" x14ac:dyDescent="0.3">
      <c r="A41" s="30"/>
      <c r="B41" s="18"/>
      <c r="D41" s="154">
        <v>5</v>
      </c>
      <c r="E41" s="161" t="s">
        <v>228</v>
      </c>
      <c r="F41" s="61"/>
      <c r="G41" s="61"/>
      <c r="H41" s="163"/>
      <c r="I41" s="163"/>
      <c r="J41" s="35"/>
      <c r="K41" s="155"/>
    </row>
    <row r="42" spans="1:11" ht="19.7" customHeight="1" thickTop="1" thickBot="1" x14ac:dyDescent="0.3">
      <c r="A42" s="30"/>
      <c r="B42" s="18"/>
      <c r="D42" s="154"/>
      <c r="E42" s="162"/>
      <c r="F42" s="164"/>
      <c r="G42" s="61"/>
      <c r="H42" s="163"/>
      <c r="I42" s="163"/>
      <c r="J42" s="35"/>
      <c r="K42" s="155"/>
    </row>
    <row r="43" spans="1:11" ht="19.7" customHeight="1" thickTop="1" thickBot="1" x14ac:dyDescent="0.3">
      <c r="A43" s="37"/>
      <c r="D43" s="154">
        <v>6</v>
      </c>
      <c r="E43" s="166" t="s">
        <v>229</v>
      </c>
      <c r="F43" s="162"/>
      <c r="G43" s="61"/>
      <c r="H43" s="163"/>
      <c r="I43" s="166"/>
      <c r="J43" s="35"/>
      <c r="K43" s="155"/>
    </row>
    <row r="44" spans="1:11" ht="19.7" customHeight="1" thickTop="1" thickBot="1" x14ac:dyDescent="0.3">
      <c r="A44" s="3"/>
      <c r="D44" s="154"/>
      <c r="E44" s="177"/>
      <c r="F44" s="169"/>
      <c r="G44" s="171"/>
      <c r="H44" s="169"/>
      <c r="I44" s="167"/>
      <c r="J44" s="155"/>
      <c r="K44" s="155"/>
    </row>
    <row r="45" spans="1:11" ht="19.7" customHeight="1" thickTop="1" thickBot="1" x14ac:dyDescent="0.3">
      <c r="A45" s="3"/>
      <c r="D45" s="154">
        <v>7</v>
      </c>
      <c r="E45" s="170" t="s">
        <v>230</v>
      </c>
      <c r="F45" s="169"/>
      <c r="G45" s="168"/>
      <c r="H45" s="169"/>
      <c r="I45" s="167"/>
      <c r="J45" s="155"/>
      <c r="K45" s="155"/>
    </row>
    <row r="46" spans="1:11" ht="19.7" customHeight="1" thickTop="1" thickBot="1" x14ac:dyDescent="0.3">
      <c r="D46" s="154"/>
      <c r="E46" s="168"/>
      <c r="F46" s="173"/>
      <c r="G46" s="169"/>
      <c r="H46" s="169"/>
      <c r="I46" s="167"/>
      <c r="J46" s="155"/>
      <c r="K46" s="155"/>
    </row>
    <row r="47" spans="1:11" ht="19.7" customHeight="1" thickTop="1" thickBot="1" x14ac:dyDescent="0.3">
      <c r="A47" s="1"/>
      <c r="D47" s="154">
        <v>8</v>
      </c>
      <c r="E47" s="172" t="s">
        <v>231</v>
      </c>
      <c r="F47" s="177"/>
      <c r="G47" s="169"/>
      <c r="H47" s="169"/>
      <c r="I47" s="167"/>
      <c r="J47" s="155"/>
      <c r="K47" s="155"/>
    </row>
    <row r="48" spans="1:11" ht="19.7" customHeight="1" thickTop="1" thickBot="1" x14ac:dyDescent="0.3">
      <c r="A48" s="1"/>
      <c r="D48" s="154"/>
      <c r="E48" s="177"/>
      <c r="F48" s="177"/>
      <c r="G48" s="169"/>
      <c r="H48" s="173"/>
      <c r="I48" s="167"/>
      <c r="J48" s="155"/>
      <c r="K48" s="155"/>
    </row>
    <row r="49" spans="1:11" ht="19.7" customHeight="1" thickTop="1" thickBot="1" x14ac:dyDescent="0.3">
      <c r="A49" s="1"/>
      <c r="D49" s="154">
        <v>9</v>
      </c>
      <c r="E49" s="161" t="s">
        <v>38</v>
      </c>
      <c r="F49" s="61"/>
      <c r="G49" s="163"/>
      <c r="H49" s="61"/>
      <c r="I49" s="35"/>
      <c r="J49" s="155"/>
      <c r="K49" s="155"/>
    </row>
    <row r="50" spans="1:11" ht="19.7" customHeight="1" thickTop="1" thickBot="1" x14ac:dyDescent="0.3">
      <c r="A50" s="1"/>
      <c r="D50" s="154"/>
      <c r="E50" s="162"/>
      <c r="F50" s="164"/>
      <c r="G50" s="163"/>
      <c r="H50" s="61"/>
      <c r="I50" s="35"/>
      <c r="J50" s="155"/>
      <c r="K50" s="155"/>
    </row>
    <row r="51" spans="1:11" ht="19.7" customHeight="1" thickTop="1" thickBot="1" x14ac:dyDescent="0.3">
      <c r="A51" s="1"/>
      <c r="D51" s="154">
        <v>10</v>
      </c>
      <c r="E51" s="166" t="s">
        <v>232</v>
      </c>
      <c r="F51" s="162"/>
      <c r="G51" s="163"/>
      <c r="H51" s="61"/>
      <c r="J51" s="155"/>
      <c r="K51" s="155"/>
    </row>
    <row r="52" spans="1:11" ht="19.7" customHeight="1" thickTop="1" thickBot="1" x14ac:dyDescent="0.3">
      <c r="A52" s="1"/>
      <c r="D52" s="154"/>
      <c r="E52" s="61"/>
      <c r="F52" s="163"/>
      <c r="G52" s="165"/>
      <c r="H52" s="61"/>
      <c r="I52" s="174"/>
      <c r="K52" s="155"/>
    </row>
    <row r="53" spans="1:11" ht="19.7" customHeight="1" thickTop="1" thickBot="1" x14ac:dyDescent="0.3">
      <c r="A53" s="1"/>
      <c r="D53" s="154">
        <v>11</v>
      </c>
      <c r="E53" s="161" t="s">
        <v>233</v>
      </c>
      <c r="F53" s="163"/>
      <c r="G53" s="61"/>
      <c r="H53" s="61"/>
      <c r="I53" s="194"/>
      <c r="J53" s="155"/>
      <c r="K53" s="155"/>
    </row>
    <row r="54" spans="1:11" ht="19.7" customHeight="1" thickTop="1" thickBot="1" x14ac:dyDescent="0.3">
      <c r="A54" s="1"/>
      <c r="D54" s="154"/>
      <c r="E54" s="162"/>
      <c r="F54" s="165"/>
      <c r="G54" s="61"/>
      <c r="H54" s="35"/>
      <c r="I54" s="194"/>
      <c r="J54" s="155"/>
      <c r="K54" s="155"/>
    </row>
    <row r="55" spans="1:11" ht="19.7" customHeight="1" thickTop="1" thickBot="1" x14ac:dyDescent="0.3">
      <c r="A55" s="1"/>
      <c r="D55" s="154">
        <v>12</v>
      </c>
      <c r="E55" s="166" t="s">
        <v>84</v>
      </c>
      <c r="F55" s="61"/>
      <c r="G55" s="61"/>
      <c r="H55" s="35"/>
      <c r="I55" s="194"/>
      <c r="J55" s="155"/>
      <c r="K55" s="155"/>
    </row>
    <row r="56" spans="1:11" ht="19.7" customHeight="1" thickTop="1" x14ac:dyDescent="0.3">
      <c r="A56" s="1"/>
      <c r="D56" s="154"/>
      <c r="E56" s="61"/>
      <c r="F56" s="61"/>
      <c r="G56" s="61"/>
      <c r="H56" s="35"/>
      <c r="I56" s="176" t="s">
        <v>234</v>
      </c>
      <c r="J56" s="155"/>
      <c r="K56" s="155"/>
    </row>
    <row r="57" spans="1:11" ht="19.7" customHeight="1" thickBot="1" x14ac:dyDescent="0.3">
      <c r="A57" s="1"/>
      <c r="D57" s="154"/>
      <c r="E57" s="61"/>
      <c r="F57" s="61"/>
      <c r="G57" s="61"/>
      <c r="H57" s="35"/>
      <c r="I57" s="194"/>
      <c r="J57" s="155"/>
      <c r="K57" s="155"/>
    </row>
    <row r="58" spans="1:11" ht="20.25" thickTop="1" thickBot="1" x14ac:dyDescent="0.35">
      <c r="A58" s="1"/>
      <c r="E58" s="176" t="s">
        <v>235</v>
      </c>
      <c r="F58" s="155" t="s">
        <v>220</v>
      </c>
      <c r="G58" s="155"/>
      <c r="H58" s="155"/>
      <c r="I58" s="156"/>
      <c r="J58" s="157"/>
      <c r="K58" s="155"/>
    </row>
    <row r="59" spans="1:11" ht="20.25" thickTop="1" thickBot="1" x14ac:dyDescent="0.35">
      <c r="A59" s="1"/>
      <c r="E59" s="176" t="s">
        <v>236</v>
      </c>
      <c r="F59" s="155" t="s">
        <v>246</v>
      </c>
      <c r="G59" s="155"/>
      <c r="H59" s="155"/>
      <c r="I59" s="158"/>
      <c r="J59" s="155"/>
      <c r="K59" s="155"/>
    </row>
    <row r="60" spans="1:11" ht="19.5" thickTop="1" x14ac:dyDescent="0.3">
      <c r="A60" s="1"/>
      <c r="E60" s="176" t="s">
        <v>237</v>
      </c>
      <c r="F60" s="155" t="s">
        <v>578</v>
      </c>
      <c r="G60" s="155"/>
      <c r="H60" s="155"/>
      <c r="I60" s="155"/>
      <c r="J60" s="155"/>
      <c r="K60" s="155"/>
    </row>
    <row r="61" spans="1:11" ht="18.75" x14ac:dyDescent="0.3">
      <c r="A61" s="1"/>
      <c r="E61" s="176" t="s">
        <v>238</v>
      </c>
      <c r="F61" s="155" t="s">
        <v>216</v>
      </c>
      <c r="G61" s="155"/>
      <c r="H61" s="155"/>
      <c r="I61" s="155"/>
      <c r="J61" s="155"/>
      <c r="K61" s="155"/>
    </row>
    <row r="62" spans="1:11" ht="15" x14ac:dyDescent="0.25">
      <c r="A62" s="1"/>
      <c r="E62" s="1"/>
      <c r="F62" s="178"/>
      <c r="G62" s="155"/>
      <c r="H62" s="155"/>
      <c r="I62" s="155"/>
      <c r="J62" s="155"/>
      <c r="K62" s="155"/>
    </row>
    <row r="63" spans="1:11" ht="15" x14ac:dyDescent="0.25">
      <c r="A63" s="1"/>
      <c r="E63" s="1" t="s">
        <v>293</v>
      </c>
      <c r="F63" s="155"/>
      <c r="G63" s="155"/>
      <c r="H63" s="155"/>
      <c r="I63" s="155"/>
      <c r="J63" s="155"/>
      <c r="K63" s="155"/>
    </row>
    <row r="64" spans="1:11" ht="8.25" customHeight="1" x14ac:dyDescent="0.25">
      <c r="A64" s="1"/>
      <c r="E64" s="1"/>
      <c r="F64" s="155"/>
      <c r="G64" s="155"/>
      <c r="H64" s="155"/>
      <c r="I64" s="155"/>
      <c r="J64" s="155"/>
      <c r="K64" s="155"/>
    </row>
    <row r="65" spans="1:11" ht="15" x14ac:dyDescent="0.25">
      <c r="A65" s="1"/>
      <c r="E65" s="1" t="s">
        <v>240</v>
      </c>
      <c r="F65" s="155"/>
      <c r="G65" s="155"/>
      <c r="H65" s="155"/>
      <c r="I65" s="155"/>
      <c r="J65" s="155"/>
      <c r="K65" s="155"/>
    </row>
    <row r="66" spans="1:11" ht="15" x14ac:dyDescent="0.25">
      <c r="A66" s="1"/>
      <c r="E66" s="155"/>
      <c r="F66" s="155"/>
      <c r="G66" s="155"/>
      <c r="H66" s="155"/>
      <c r="I66" s="155"/>
      <c r="J66" s="155"/>
      <c r="K66" s="155"/>
    </row>
    <row r="67" spans="1:11" ht="15.75" x14ac:dyDescent="0.25">
      <c r="A67" s="1"/>
      <c r="E67" s="35"/>
      <c r="F67" s="155"/>
      <c r="G67" s="155"/>
      <c r="H67" s="155"/>
      <c r="I67" s="155"/>
      <c r="J67" s="155"/>
      <c r="K67" s="155"/>
    </row>
    <row r="68" spans="1:11" ht="15.75" customHeight="1" x14ac:dyDescent="0.25">
      <c r="A68" s="1"/>
      <c r="E68" s="35"/>
    </row>
    <row r="69" spans="1:11" ht="15.75" x14ac:dyDescent="0.25">
      <c r="A69" s="1"/>
      <c r="E69" s="35"/>
    </row>
    <row r="70" spans="1:11" x14ac:dyDescent="0.2">
      <c r="A70" s="1"/>
    </row>
    <row r="71" spans="1:11" x14ac:dyDescent="0.2">
      <c r="A71" s="1"/>
    </row>
    <row r="72" spans="1:11" x14ac:dyDescent="0.2">
      <c r="A72" s="1"/>
    </row>
    <row r="73" spans="1:11" x14ac:dyDescent="0.2">
      <c r="A73" s="1"/>
    </row>
    <row r="74" spans="1:11" x14ac:dyDescent="0.2">
      <c r="A74" s="1"/>
    </row>
    <row r="75" spans="1:11" x14ac:dyDescent="0.2">
      <c r="A75" s="1"/>
    </row>
    <row r="76" spans="1:11" x14ac:dyDescent="0.2">
      <c r="A76" s="1"/>
    </row>
    <row r="77" spans="1:11" x14ac:dyDescent="0.2">
      <c r="A77" s="1"/>
    </row>
    <row r="78" spans="1:11" x14ac:dyDescent="0.2">
      <c r="A78" s="1"/>
    </row>
    <row r="79" spans="1:11" x14ac:dyDescent="0.2">
      <c r="A79" s="1"/>
    </row>
    <row r="80" spans="1:1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</sheetData>
  <autoFilter ref="A8:C8"/>
  <dataConsolidate/>
  <mergeCells count="5">
    <mergeCell ref="D2:E2"/>
    <mergeCell ref="I2:J2"/>
    <mergeCell ref="A6:A7"/>
    <mergeCell ref="D1:J1"/>
    <mergeCell ref="F4:I4"/>
  </mergeCells>
  <conditionalFormatting sqref="B2:C2 B4:C65495">
    <cfRule type="cellIs" dxfId="13" priority="1" stopIfTrue="1" operator="equal">
      <formula>"лично"</formula>
    </cfRule>
    <cfRule type="cellIs" dxfId="12" priority="2" stopIfTrue="1" operator="equal">
      <formula>"в/к"</formula>
    </cfRule>
  </conditionalFormatting>
  <pageMargins left="0.25" right="0.25" top="0.23333333333333334" bottom="0.21333333333333335" header="0.3" footer="0.3"/>
  <pageSetup paperSize="9" scale="64" orientation="portrait" r:id="rId1"/>
  <headerFooter alignWithMargins="0"/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99"/>
  <sheetViews>
    <sheetView view="pageLayout" topLeftCell="D20" zoomScaleSheetLayoutView="106" workbookViewId="0">
      <selection activeCell="E32" sqref="E32"/>
    </sheetView>
  </sheetViews>
  <sheetFormatPr defaultColWidth="3.140625" defaultRowHeight="12.75" x14ac:dyDescent="0.2"/>
  <cols>
    <col min="1" max="1" width="9.140625" style="8" hidden="1" customWidth="1"/>
    <col min="2" max="2" width="9.5703125" style="1" hidden="1" customWidth="1"/>
    <col min="3" max="3" width="5.28515625" style="1" hidden="1" customWidth="1"/>
    <col min="4" max="4" width="8.7109375" style="13" customWidth="1"/>
    <col min="5" max="5" width="57.5703125" style="4" customWidth="1"/>
    <col min="6" max="6" width="11.28515625" style="4" customWidth="1"/>
    <col min="7" max="7" width="15.42578125" style="4" customWidth="1"/>
    <col min="8" max="8" width="12.42578125" style="4" customWidth="1"/>
    <col min="9" max="9" width="10.42578125" style="4" customWidth="1"/>
    <col min="10" max="11" width="4.85546875" style="4" customWidth="1"/>
    <col min="12" max="12" width="6.28515625" style="4" customWidth="1"/>
    <col min="13" max="13" width="6.7109375" style="4" customWidth="1"/>
    <col min="14" max="14" width="8.42578125" style="4" customWidth="1"/>
    <col min="15" max="15" width="4" style="4" customWidth="1"/>
    <col min="16" max="24" width="3.140625" style="4"/>
    <col min="25" max="85" width="3.140625" style="1"/>
    <col min="86" max="86" width="4.5703125" style="1" customWidth="1"/>
    <col min="87" max="87" width="23.5703125" style="1" customWidth="1"/>
    <col min="88" max="88" width="30.28515625" style="1" customWidth="1"/>
    <col min="89" max="89" width="10.42578125" style="1" customWidth="1"/>
    <col min="90" max="90" width="6.7109375" style="1" bestFit="1" customWidth="1"/>
    <col min="91" max="91" width="6.140625" style="1" customWidth="1"/>
    <col min="92" max="92" width="5" style="1" customWidth="1"/>
    <col min="93" max="93" width="6.42578125" style="1" customWidth="1"/>
    <col min="94" max="96" width="5.42578125" style="1" customWidth="1"/>
    <col min="97" max="97" width="5.28515625" style="1" customWidth="1"/>
    <col min="98" max="98" width="5.42578125" style="1" customWidth="1"/>
    <col min="99" max="99" width="5.7109375" style="1" bestFit="1" customWidth="1"/>
    <col min="100" max="100" width="9.42578125" style="1" customWidth="1"/>
    <col min="101" max="101" width="10.140625" style="1" customWidth="1"/>
    <col min="102" max="102" width="9.140625" style="1" customWidth="1"/>
    <col min="103" max="103" width="9.5703125" style="1" customWidth="1"/>
    <col min="104" max="104" width="5.28515625" style="1" bestFit="1" customWidth="1"/>
    <col min="105" max="105" width="5.140625" style="1" customWidth="1"/>
    <col min="106" max="106" width="7.42578125" style="1" bestFit="1" customWidth="1"/>
    <col min="107" max="107" width="8.5703125" style="1" bestFit="1" customWidth="1"/>
    <col min="108" max="108" width="13.140625" style="1" bestFit="1" customWidth="1"/>
    <col min="109" max="334" width="3.140625" style="1"/>
    <col min="335" max="335" width="4.5703125" style="1" customWidth="1"/>
    <col min="336" max="336" width="23.5703125" style="1" customWidth="1"/>
    <col min="337" max="337" width="30.28515625" style="1" customWidth="1"/>
    <col min="338" max="338" width="10.42578125" style="1" customWidth="1"/>
    <col min="339" max="339" width="6.7109375" style="1" bestFit="1" customWidth="1"/>
    <col min="340" max="340" width="6.140625" style="1" customWidth="1"/>
    <col min="341" max="341" width="5" style="1" customWidth="1"/>
    <col min="342" max="342" width="6.42578125" style="1" customWidth="1"/>
    <col min="343" max="345" width="5.42578125" style="1" customWidth="1"/>
    <col min="346" max="346" width="5.28515625" style="1" customWidth="1"/>
    <col min="347" max="347" width="5.42578125" style="1" customWidth="1"/>
    <col min="348" max="348" width="5.7109375" style="1" bestFit="1" customWidth="1"/>
    <col min="349" max="349" width="9.42578125" style="1" customWidth="1"/>
    <col min="350" max="350" width="10.140625" style="1" customWidth="1"/>
    <col min="351" max="351" width="9.140625" style="1" customWidth="1"/>
    <col min="352" max="352" width="9.5703125" style="1" customWidth="1"/>
    <col min="353" max="353" width="5.28515625" style="1" bestFit="1" customWidth="1"/>
    <col min="354" max="354" width="5.140625" style="1" customWidth="1"/>
    <col min="355" max="355" width="7.42578125" style="1" bestFit="1" customWidth="1"/>
    <col min="356" max="356" width="8.5703125" style="1" bestFit="1" customWidth="1"/>
    <col min="357" max="359" width="13.140625" style="1" bestFit="1" customWidth="1"/>
    <col min="360" max="360" width="3.140625" style="1"/>
    <col min="361" max="361" width="29.42578125" style="1" bestFit="1" customWidth="1"/>
    <col min="362" max="590" width="3.140625" style="1"/>
    <col min="591" max="591" width="4.5703125" style="1" customWidth="1"/>
    <col min="592" max="592" width="23.5703125" style="1" customWidth="1"/>
    <col min="593" max="593" width="30.28515625" style="1" customWidth="1"/>
    <col min="594" max="594" width="10.42578125" style="1" customWidth="1"/>
    <col min="595" max="595" width="6.7109375" style="1" bestFit="1" customWidth="1"/>
    <col min="596" max="596" width="6.140625" style="1" customWidth="1"/>
    <col min="597" max="597" width="5" style="1" customWidth="1"/>
    <col min="598" max="598" width="6.42578125" style="1" customWidth="1"/>
    <col min="599" max="601" width="5.42578125" style="1" customWidth="1"/>
    <col min="602" max="602" width="5.28515625" style="1" customWidth="1"/>
    <col min="603" max="603" width="5.42578125" style="1" customWidth="1"/>
    <col min="604" max="604" width="5.7109375" style="1" bestFit="1" customWidth="1"/>
    <col min="605" max="605" width="9.42578125" style="1" customWidth="1"/>
    <col min="606" max="606" width="10.140625" style="1" customWidth="1"/>
    <col min="607" max="607" width="9.140625" style="1" customWidth="1"/>
    <col min="608" max="608" width="9.5703125" style="1" customWidth="1"/>
    <col min="609" max="609" width="5.28515625" style="1" bestFit="1" customWidth="1"/>
    <col min="610" max="610" width="5.140625" style="1" customWidth="1"/>
    <col min="611" max="611" width="7.42578125" style="1" bestFit="1" customWidth="1"/>
    <col min="612" max="612" width="8.5703125" style="1" bestFit="1" customWidth="1"/>
    <col min="613" max="615" width="13.140625" style="1" bestFit="1" customWidth="1"/>
    <col min="616" max="616" width="3.140625" style="1"/>
    <col min="617" max="617" width="29.42578125" style="1" bestFit="1" customWidth="1"/>
    <col min="618" max="846" width="3.140625" style="1"/>
    <col min="847" max="847" width="4.5703125" style="1" customWidth="1"/>
    <col min="848" max="848" width="23.5703125" style="1" customWidth="1"/>
    <col min="849" max="849" width="30.28515625" style="1" customWidth="1"/>
    <col min="850" max="850" width="10.42578125" style="1" customWidth="1"/>
    <col min="851" max="851" width="6.7109375" style="1" bestFit="1" customWidth="1"/>
    <col min="852" max="852" width="6.140625" style="1" customWidth="1"/>
    <col min="853" max="853" width="5" style="1" customWidth="1"/>
    <col min="854" max="854" width="6.42578125" style="1" customWidth="1"/>
    <col min="855" max="857" width="5.42578125" style="1" customWidth="1"/>
    <col min="858" max="858" width="5.28515625" style="1" customWidth="1"/>
    <col min="859" max="859" width="5.42578125" style="1" customWidth="1"/>
    <col min="860" max="860" width="5.7109375" style="1" bestFit="1" customWidth="1"/>
    <col min="861" max="861" width="9.42578125" style="1" customWidth="1"/>
    <col min="862" max="862" width="10.140625" style="1" customWidth="1"/>
    <col min="863" max="863" width="9.140625" style="1" customWidth="1"/>
    <col min="864" max="864" width="9.5703125" style="1" customWidth="1"/>
    <col min="865" max="865" width="5.28515625" style="1" bestFit="1" customWidth="1"/>
    <col min="866" max="866" width="5.140625" style="1" customWidth="1"/>
    <col min="867" max="867" width="7.42578125" style="1" bestFit="1" customWidth="1"/>
    <col min="868" max="868" width="8.5703125" style="1" bestFit="1" customWidth="1"/>
    <col min="869" max="871" width="13.140625" style="1" bestFit="1" customWidth="1"/>
    <col min="872" max="872" width="3.140625" style="1"/>
    <col min="873" max="873" width="29.42578125" style="1" bestFit="1" customWidth="1"/>
    <col min="874" max="1102" width="3.140625" style="1"/>
    <col min="1103" max="1103" width="4.5703125" style="1" customWidth="1"/>
    <col min="1104" max="1104" width="23.5703125" style="1" customWidth="1"/>
    <col min="1105" max="1105" width="30.28515625" style="1" customWidth="1"/>
    <col min="1106" max="1106" width="10.42578125" style="1" customWidth="1"/>
    <col min="1107" max="1107" width="6.7109375" style="1" bestFit="1" customWidth="1"/>
    <col min="1108" max="1108" width="6.140625" style="1" customWidth="1"/>
    <col min="1109" max="1109" width="5" style="1" customWidth="1"/>
    <col min="1110" max="1110" width="6.42578125" style="1" customWidth="1"/>
    <col min="1111" max="1113" width="5.42578125" style="1" customWidth="1"/>
    <col min="1114" max="1114" width="5.28515625" style="1" customWidth="1"/>
    <col min="1115" max="1115" width="5.42578125" style="1" customWidth="1"/>
    <col min="1116" max="1116" width="5.7109375" style="1" bestFit="1" customWidth="1"/>
    <col min="1117" max="1117" width="9.42578125" style="1" customWidth="1"/>
    <col min="1118" max="1118" width="10.140625" style="1" customWidth="1"/>
    <col min="1119" max="1119" width="9.140625" style="1" customWidth="1"/>
    <col min="1120" max="1120" width="9.5703125" style="1" customWidth="1"/>
    <col min="1121" max="1121" width="5.28515625" style="1" bestFit="1" customWidth="1"/>
    <col min="1122" max="1122" width="5.140625" style="1" customWidth="1"/>
    <col min="1123" max="1123" width="7.42578125" style="1" bestFit="1" customWidth="1"/>
    <col min="1124" max="1124" width="8.5703125" style="1" bestFit="1" customWidth="1"/>
    <col min="1125" max="1127" width="13.140625" style="1" bestFit="1" customWidth="1"/>
    <col min="1128" max="1128" width="3.140625" style="1"/>
    <col min="1129" max="1129" width="29.42578125" style="1" bestFit="1" customWidth="1"/>
    <col min="1130" max="1358" width="3.140625" style="1"/>
    <col min="1359" max="1359" width="4.5703125" style="1" customWidth="1"/>
    <col min="1360" max="1360" width="23.5703125" style="1" customWidth="1"/>
    <col min="1361" max="1361" width="30.28515625" style="1" customWidth="1"/>
    <col min="1362" max="1362" width="10.42578125" style="1" customWidth="1"/>
    <col min="1363" max="1363" width="6.7109375" style="1" bestFit="1" customWidth="1"/>
    <col min="1364" max="1364" width="6.140625" style="1" customWidth="1"/>
    <col min="1365" max="1365" width="5" style="1" customWidth="1"/>
    <col min="1366" max="1366" width="6.42578125" style="1" customWidth="1"/>
    <col min="1367" max="1369" width="5.42578125" style="1" customWidth="1"/>
    <col min="1370" max="1370" width="5.28515625" style="1" customWidth="1"/>
    <col min="1371" max="1371" width="5.42578125" style="1" customWidth="1"/>
    <col min="1372" max="1372" width="5.7109375" style="1" bestFit="1" customWidth="1"/>
    <col min="1373" max="1373" width="9.42578125" style="1" customWidth="1"/>
    <col min="1374" max="1374" width="10.140625" style="1" customWidth="1"/>
    <col min="1375" max="1375" width="9.140625" style="1" customWidth="1"/>
    <col min="1376" max="1376" width="9.5703125" style="1" customWidth="1"/>
    <col min="1377" max="1377" width="5.28515625" style="1" bestFit="1" customWidth="1"/>
    <col min="1378" max="1378" width="5.140625" style="1" customWidth="1"/>
    <col min="1379" max="1379" width="7.42578125" style="1" bestFit="1" customWidth="1"/>
    <col min="1380" max="1380" width="8.5703125" style="1" bestFit="1" customWidth="1"/>
    <col min="1381" max="1383" width="13.140625" style="1" bestFit="1" customWidth="1"/>
    <col min="1384" max="1384" width="3.140625" style="1"/>
    <col min="1385" max="1385" width="29.42578125" style="1" bestFit="1" customWidth="1"/>
    <col min="1386" max="1614" width="3.140625" style="1"/>
    <col min="1615" max="1615" width="4.5703125" style="1" customWidth="1"/>
    <col min="1616" max="1616" width="23.5703125" style="1" customWidth="1"/>
    <col min="1617" max="1617" width="30.28515625" style="1" customWidth="1"/>
    <col min="1618" max="1618" width="10.42578125" style="1" customWidth="1"/>
    <col min="1619" max="1619" width="6.7109375" style="1" bestFit="1" customWidth="1"/>
    <col min="1620" max="1620" width="6.140625" style="1" customWidth="1"/>
    <col min="1621" max="1621" width="5" style="1" customWidth="1"/>
    <col min="1622" max="1622" width="6.42578125" style="1" customWidth="1"/>
    <col min="1623" max="1625" width="5.42578125" style="1" customWidth="1"/>
    <col min="1626" max="1626" width="5.28515625" style="1" customWidth="1"/>
    <col min="1627" max="1627" width="5.42578125" style="1" customWidth="1"/>
    <col min="1628" max="1628" width="5.7109375" style="1" bestFit="1" customWidth="1"/>
    <col min="1629" max="1629" width="9.42578125" style="1" customWidth="1"/>
    <col min="1630" max="1630" width="10.140625" style="1" customWidth="1"/>
    <col min="1631" max="1631" width="9.140625" style="1" customWidth="1"/>
    <col min="1632" max="1632" width="9.5703125" style="1" customWidth="1"/>
    <col min="1633" max="1633" width="5.28515625" style="1" bestFit="1" customWidth="1"/>
    <col min="1634" max="1634" width="5.140625" style="1" customWidth="1"/>
    <col min="1635" max="1635" width="7.42578125" style="1" bestFit="1" customWidth="1"/>
    <col min="1636" max="1636" width="8.5703125" style="1" bestFit="1" customWidth="1"/>
    <col min="1637" max="1639" width="13.140625" style="1" bestFit="1" customWidth="1"/>
    <col min="1640" max="1640" width="3.140625" style="1"/>
    <col min="1641" max="1641" width="29.42578125" style="1" bestFit="1" customWidth="1"/>
    <col min="1642" max="1870" width="3.140625" style="1"/>
    <col min="1871" max="1871" width="4.5703125" style="1" customWidth="1"/>
    <col min="1872" max="1872" width="23.5703125" style="1" customWidth="1"/>
    <col min="1873" max="1873" width="30.28515625" style="1" customWidth="1"/>
    <col min="1874" max="1874" width="10.42578125" style="1" customWidth="1"/>
    <col min="1875" max="1875" width="6.7109375" style="1" bestFit="1" customWidth="1"/>
    <col min="1876" max="1876" width="6.140625" style="1" customWidth="1"/>
    <col min="1877" max="1877" width="5" style="1" customWidth="1"/>
    <col min="1878" max="1878" width="6.42578125" style="1" customWidth="1"/>
    <col min="1879" max="1881" width="5.42578125" style="1" customWidth="1"/>
    <col min="1882" max="1882" width="5.28515625" style="1" customWidth="1"/>
    <col min="1883" max="1883" width="5.42578125" style="1" customWidth="1"/>
    <col min="1884" max="1884" width="5.7109375" style="1" bestFit="1" customWidth="1"/>
    <col min="1885" max="1885" width="9.42578125" style="1" customWidth="1"/>
    <col min="1886" max="1886" width="10.140625" style="1" customWidth="1"/>
    <col min="1887" max="1887" width="9.140625" style="1" customWidth="1"/>
    <col min="1888" max="1888" width="9.5703125" style="1" customWidth="1"/>
    <col min="1889" max="1889" width="5.28515625" style="1" bestFit="1" customWidth="1"/>
    <col min="1890" max="1890" width="5.140625" style="1" customWidth="1"/>
    <col min="1891" max="1891" width="7.42578125" style="1" bestFit="1" customWidth="1"/>
    <col min="1892" max="1892" width="8.5703125" style="1" bestFit="1" customWidth="1"/>
    <col min="1893" max="1895" width="13.140625" style="1" bestFit="1" customWidth="1"/>
    <col min="1896" max="1896" width="3.140625" style="1"/>
    <col min="1897" max="1897" width="29.42578125" style="1" bestFit="1" customWidth="1"/>
    <col min="1898" max="2126" width="3.140625" style="1"/>
    <col min="2127" max="2127" width="4.5703125" style="1" customWidth="1"/>
    <col min="2128" max="2128" width="23.5703125" style="1" customWidth="1"/>
    <col min="2129" max="2129" width="30.28515625" style="1" customWidth="1"/>
    <col min="2130" max="2130" width="10.42578125" style="1" customWidth="1"/>
    <col min="2131" max="2131" width="6.7109375" style="1" bestFit="1" customWidth="1"/>
    <col min="2132" max="2132" width="6.140625" style="1" customWidth="1"/>
    <col min="2133" max="2133" width="5" style="1" customWidth="1"/>
    <col min="2134" max="2134" width="6.42578125" style="1" customWidth="1"/>
    <col min="2135" max="2137" width="5.42578125" style="1" customWidth="1"/>
    <col min="2138" max="2138" width="5.28515625" style="1" customWidth="1"/>
    <col min="2139" max="2139" width="5.42578125" style="1" customWidth="1"/>
    <col min="2140" max="2140" width="5.7109375" style="1" bestFit="1" customWidth="1"/>
    <col min="2141" max="2141" width="9.42578125" style="1" customWidth="1"/>
    <col min="2142" max="2142" width="10.140625" style="1" customWidth="1"/>
    <col min="2143" max="2143" width="9.140625" style="1" customWidth="1"/>
    <col min="2144" max="2144" width="9.5703125" style="1" customWidth="1"/>
    <col min="2145" max="2145" width="5.28515625" style="1" bestFit="1" customWidth="1"/>
    <col min="2146" max="2146" width="5.140625" style="1" customWidth="1"/>
    <col min="2147" max="2147" width="7.42578125" style="1" bestFit="1" customWidth="1"/>
    <col min="2148" max="2148" width="8.5703125" style="1" bestFit="1" customWidth="1"/>
    <col min="2149" max="2151" width="13.140625" style="1" bestFit="1" customWidth="1"/>
    <col min="2152" max="2152" width="3.140625" style="1"/>
    <col min="2153" max="2153" width="29.42578125" style="1" bestFit="1" customWidth="1"/>
    <col min="2154" max="2382" width="3.140625" style="1"/>
    <col min="2383" max="2383" width="4.5703125" style="1" customWidth="1"/>
    <col min="2384" max="2384" width="23.5703125" style="1" customWidth="1"/>
    <col min="2385" max="2385" width="30.28515625" style="1" customWidth="1"/>
    <col min="2386" max="2386" width="10.42578125" style="1" customWidth="1"/>
    <col min="2387" max="2387" width="6.7109375" style="1" bestFit="1" customWidth="1"/>
    <col min="2388" max="2388" width="6.140625" style="1" customWidth="1"/>
    <col min="2389" max="2389" width="5" style="1" customWidth="1"/>
    <col min="2390" max="2390" width="6.42578125" style="1" customWidth="1"/>
    <col min="2391" max="2393" width="5.42578125" style="1" customWidth="1"/>
    <col min="2394" max="2394" width="5.28515625" style="1" customWidth="1"/>
    <col min="2395" max="2395" width="5.42578125" style="1" customWidth="1"/>
    <col min="2396" max="2396" width="5.7109375" style="1" bestFit="1" customWidth="1"/>
    <col min="2397" max="2397" width="9.42578125" style="1" customWidth="1"/>
    <col min="2398" max="2398" width="10.140625" style="1" customWidth="1"/>
    <col min="2399" max="2399" width="9.140625" style="1" customWidth="1"/>
    <col min="2400" max="2400" width="9.5703125" style="1" customWidth="1"/>
    <col min="2401" max="2401" width="5.28515625" style="1" bestFit="1" customWidth="1"/>
    <col min="2402" max="2402" width="5.140625" style="1" customWidth="1"/>
    <col min="2403" max="2403" width="7.42578125" style="1" bestFit="1" customWidth="1"/>
    <col min="2404" max="2404" width="8.5703125" style="1" bestFit="1" customWidth="1"/>
    <col min="2405" max="2407" width="13.140625" style="1" bestFit="1" customWidth="1"/>
    <col min="2408" max="2408" width="3.140625" style="1"/>
    <col min="2409" max="2409" width="29.42578125" style="1" bestFit="1" customWidth="1"/>
    <col min="2410" max="2638" width="3.140625" style="1"/>
    <col min="2639" max="2639" width="4.5703125" style="1" customWidth="1"/>
    <col min="2640" max="2640" width="23.5703125" style="1" customWidth="1"/>
    <col min="2641" max="2641" width="30.28515625" style="1" customWidth="1"/>
    <col min="2642" max="2642" width="10.42578125" style="1" customWidth="1"/>
    <col min="2643" max="2643" width="6.7109375" style="1" bestFit="1" customWidth="1"/>
    <col min="2644" max="2644" width="6.140625" style="1" customWidth="1"/>
    <col min="2645" max="2645" width="5" style="1" customWidth="1"/>
    <col min="2646" max="2646" width="6.42578125" style="1" customWidth="1"/>
    <col min="2647" max="2649" width="5.42578125" style="1" customWidth="1"/>
    <col min="2650" max="2650" width="5.28515625" style="1" customWidth="1"/>
    <col min="2651" max="2651" width="5.42578125" style="1" customWidth="1"/>
    <col min="2652" max="2652" width="5.7109375" style="1" bestFit="1" customWidth="1"/>
    <col min="2653" max="2653" width="9.42578125" style="1" customWidth="1"/>
    <col min="2654" max="2654" width="10.140625" style="1" customWidth="1"/>
    <col min="2655" max="2655" width="9.140625" style="1" customWidth="1"/>
    <col min="2656" max="2656" width="9.5703125" style="1" customWidth="1"/>
    <col min="2657" max="2657" width="5.28515625" style="1" bestFit="1" customWidth="1"/>
    <col min="2658" max="2658" width="5.140625" style="1" customWidth="1"/>
    <col min="2659" max="2659" width="7.42578125" style="1" bestFit="1" customWidth="1"/>
    <col min="2660" max="2660" width="8.5703125" style="1" bestFit="1" customWidth="1"/>
    <col min="2661" max="2663" width="13.140625" style="1" bestFit="1" customWidth="1"/>
    <col min="2664" max="2664" width="3.140625" style="1"/>
    <col min="2665" max="2665" width="29.42578125" style="1" bestFit="1" customWidth="1"/>
    <col min="2666" max="2894" width="3.140625" style="1"/>
    <col min="2895" max="2895" width="4.5703125" style="1" customWidth="1"/>
    <col min="2896" max="2896" width="23.5703125" style="1" customWidth="1"/>
    <col min="2897" max="2897" width="30.28515625" style="1" customWidth="1"/>
    <col min="2898" max="2898" width="10.42578125" style="1" customWidth="1"/>
    <col min="2899" max="2899" width="6.7109375" style="1" bestFit="1" customWidth="1"/>
    <col min="2900" max="2900" width="6.140625" style="1" customWidth="1"/>
    <col min="2901" max="2901" width="5" style="1" customWidth="1"/>
    <col min="2902" max="2902" width="6.42578125" style="1" customWidth="1"/>
    <col min="2903" max="2905" width="5.42578125" style="1" customWidth="1"/>
    <col min="2906" max="2906" width="5.28515625" style="1" customWidth="1"/>
    <col min="2907" max="2907" width="5.42578125" style="1" customWidth="1"/>
    <col min="2908" max="2908" width="5.7109375" style="1" bestFit="1" customWidth="1"/>
    <col min="2909" max="2909" width="9.42578125" style="1" customWidth="1"/>
    <col min="2910" max="2910" width="10.140625" style="1" customWidth="1"/>
    <col min="2911" max="2911" width="9.140625" style="1" customWidth="1"/>
    <col min="2912" max="2912" width="9.5703125" style="1" customWidth="1"/>
    <col min="2913" max="2913" width="5.28515625" style="1" bestFit="1" customWidth="1"/>
    <col min="2914" max="2914" width="5.140625" style="1" customWidth="1"/>
    <col min="2915" max="2915" width="7.42578125" style="1" bestFit="1" customWidth="1"/>
    <col min="2916" max="2916" width="8.5703125" style="1" bestFit="1" customWidth="1"/>
    <col min="2917" max="2919" width="13.140625" style="1" bestFit="1" customWidth="1"/>
    <col min="2920" max="2920" width="3.140625" style="1"/>
    <col min="2921" max="2921" width="29.42578125" style="1" bestFit="1" customWidth="1"/>
    <col min="2922" max="3150" width="3.140625" style="1"/>
    <col min="3151" max="3151" width="4.5703125" style="1" customWidth="1"/>
    <col min="3152" max="3152" width="23.5703125" style="1" customWidth="1"/>
    <col min="3153" max="3153" width="30.28515625" style="1" customWidth="1"/>
    <col min="3154" max="3154" width="10.42578125" style="1" customWidth="1"/>
    <col min="3155" max="3155" width="6.7109375" style="1" bestFit="1" customWidth="1"/>
    <col min="3156" max="3156" width="6.140625" style="1" customWidth="1"/>
    <col min="3157" max="3157" width="5" style="1" customWidth="1"/>
    <col min="3158" max="3158" width="6.42578125" style="1" customWidth="1"/>
    <col min="3159" max="3161" width="5.42578125" style="1" customWidth="1"/>
    <col min="3162" max="3162" width="5.28515625" style="1" customWidth="1"/>
    <col min="3163" max="3163" width="5.42578125" style="1" customWidth="1"/>
    <col min="3164" max="3164" width="5.7109375" style="1" bestFit="1" customWidth="1"/>
    <col min="3165" max="3165" width="9.42578125" style="1" customWidth="1"/>
    <col min="3166" max="3166" width="10.140625" style="1" customWidth="1"/>
    <col min="3167" max="3167" width="9.140625" style="1" customWidth="1"/>
    <col min="3168" max="3168" width="9.5703125" style="1" customWidth="1"/>
    <col min="3169" max="3169" width="5.28515625" style="1" bestFit="1" customWidth="1"/>
    <col min="3170" max="3170" width="5.140625" style="1" customWidth="1"/>
    <col min="3171" max="3171" width="7.42578125" style="1" bestFit="1" customWidth="1"/>
    <col min="3172" max="3172" width="8.5703125" style="1" bestFit="1" customWidth="1"/>
    <col min="3173" max="3175" width="13.140625" style="1" bestFit="1" customWidth="1"/>
    <col min="3176" max="3176" width="3.140625" style="1"/>
    <col min="3177" max="3177" width="29.42578125" style="1" bestFit="1" customWidth="1"/>
    <col min="3178" max="3406" width="3.140625" style="1"/>
    <col min="3407" max="3407" width="4.5703125" style="1" customWidth="1"/>
    <col min="3408" max="3408" width="23.5703125" style="1" customWidth="1"/>
    <col min="3409" max="3409" width="30.28515625" style="1" customWidth="1"/>
    <col min="3410" max="3410" width="10.42578125" style="1" customWidth="1"/>
    <col min="3411" max="3411" width="6.7109375" style="1" bestFit="1" customWidth="1"/>
    <col min="3412" max="3412" width="6.140625" style="1" customWidth="1"/>
    <col min="3413" max="3413" width="5" style="1" customWidth="1"/>
    <col min="3414" max="3414" width="6.42578125" style="1" customWidth="1"/>
    <col min="3415" max="3417" width="5.42578125" style="1" customWidth="1"/>
    <col min="3418" max="3418" width="5.28515625" style="1" customWidth="1"/>
    <col min="3419" max="3419" width="5.42578125" style="1" customWidth="1"/>
    <col min="3420" max="3420" width="5.7109375" style="1" bestFit="1" customWidth="1"/>
    <col min="3421" max="3421" width="9.42578125" style="1" customWidth="1"/>
    <col min="3422" max="3422" width="10.140625" style="1" customWidth="1"/>
    <col min="3423" max="3423" width="9.140625" style="1" customWidth="1"/>
    <col min="3424" max="3424" width="9.5703125" style="1" customWidth="1"/>
    <col min="3425" max="3425" width="5.28515625" style="1" bestFit="1" customWidth="1"/>
    <col min="3426" max="3426" width="5.140625" style="1" customWidth="1"/>
    <col min="3427" max="3427" width="7.42578125" style="1" bestFit="1" customWidth="1"/>
    <col min="3428" max="3428" width="8.5703125" style="1" bestFit="1" customWidth="1"/>
    <col min="3429" max="3431" width="13.140625" style="1" bestFit="1" customWidth="1"/>
    <col min="3432" max="3432" width="3.140625" style="1"/>
    <col min="3433" max="3433" width="29.42578125" style="1" bestFit="1" customWidth="1"/>
    <col min="3434" max="3662" width="3.140625" style="1"/>
    <col min="3663" max="3663" width="4.5703125" style="1" customWidth="1"/>
    <col min="3664" max="3664" width="23.5703125" style="1" customWidth="1"/>
    <col min="3665" max="3665" width="30.28515625" style="1" customWidth="1"/>
    <col min="3666" max="3666" width="10.42578125" style="1" customWidth="1"/>
    <col min="3667" max="3667" width="6.7109375" style="1" bestFit="1" customWidth="1"/>
    <col min="3668" max="3668" width="6.140625" style="1" customWidth="1"/>
    <col min="3669" max="3669" width="5" style="1" customWidth="1"/>
    <col min="3670" max="3670" width="6.42578125" style="1" customWidth="1"/>
    <col min="3671" max="3673" width="5.42578125" style="1" customWidth="1"/>
    <col min="3674" max="3674" width="5.28515625" style="1" customWidth="1"/>
    <col min="3675" max="3675" width="5.42578125" style="1" customWidth="1"/>
    <col min="3676" max="3676" width="5.7109375" style="1" bestFit="1" customWidth="1"/>
    <col min="3677" max="3677" width="9.42578125" style="1" customWidth="1"/>
    <col min="3678" max="3678" width="10.140625" style="1" customWidth="1"/>
    <col min="3679" max="3679" width="9.140625" style="1" customWidth="1"/>
    <col min="3680" max="3680" width="9.5703125" style="1" customWidth="1"/>
    <col min="3681" max="3681" width="5.28515625" style="1" bestFit="1" customWidth="1"/>
    <col min="3682" max="3682" width="5.140625" style="1" customWidth="1"/>
    <col min="3683" max="3683" width="7.42578125" style="1" bestFit="1" customWidth="1"/>
    <col min="3684" max="3684" width="8.5703125" style="1" bestFit="1" customWidth="1"/>
    <col min="3685" max="3687" width="13.140625" style="1" bestFit="1" customWidth="1"/>
    <col min="3688" max="3688" width="3.140625" style="1"/>
    <col min="3689" max="3689" width="29.42578125" style="1" bestFit="1" customWidth="1"/>
    <col min="3690" max="3918" width="3.140625" style="1"/>
    <col min="3919" max="3919" width="4.5703125" style="1" customWidth="1"/>
    <col min="3920" max="3920" width="23.5703125" style="1" customWidth="1"/>
    <col min="3921" max="3921" width="30.28515625" style="1" customWidth="1"/>
    <col min="3922" max="3922" width="10.42578125" style="1" customWidth="1"/>
    <col min="3923" max="3923" width="6.7109375" style="1" bestFit="1" customWidth="1"/>
    <col min="3924" max="3924" width="6.140625" style="1" customWidth="1"/>
    <col min="3925" max="3925" width="5" style="1" customWidth="1"/>
    <col min="3926" max="3926" width="6.42578125" style="1" customWidth="1"/>
    <col min="3927" max="3929" width="5.42578125" style="1" customWidth="1"/>
    <col min="3930" max="3930" width="5.28515625" style="1" customWidth="1"/>
    <col min="3931" max="3931" width="5.42578125" style="1" customWidth="1"/>
    <col min="3932" max="3932" width="5.7109375" style="1" bestFit="1" customWidth="1"/>
    <col min="3933" max="3933" width="9.42578125" style="1" customWidth="1"/>
    <col min="3934" max="3934" width="10.140625" style="1" customWidth="1"/>
    <col min="3935" max="3935" width="9.140625" style="1" customWidth="1"/>
    <col min="3936" max="3936" width="9.5703125" style="1" customWidth="1"/>
    <col min="3937" max="3937" width="5.28515625" style="1" bestFit="1" customWidth="1"/>
    <col min="3938" max="3938" width="5.140625" style="1" customWidth="1"/>
    <col min="3939" max="3939" width="7.42578125" style="1" bestFit="1" customWidth="1"/>
    <col min="3940" max="3940" width="8.5703125" style="1" bestFit="1" customWidth="1"/>
    <col min="3941" max="3943" width="13.140625" style="1" bestFit="1" customWidth="1"/>
    <col min="3944" max="3944" width="3.140625" style="1"/>
    <col min="3945" max="3945" width="29.42578125" style="1" bestFit="1" customWidth="1"/>
    <col min="3946" max="4174" width="3.140625" style="1"/>
    <col min="4175" max="4175" width="4.5703125" style="1" customWidth="1"/>
    <col min="4176" max="4176" width="23.5703125" style="1" customWidth="1"/>
    <col min="4177" max="4177" width="30.28515625" style="1" customWidth="1"/>
    <col min="4178" max="4178" width="10.42578125" style="1" customWidth="1"/>
    <col min="4179" max="4179" width="6.7109375" style="1" bestFit="1" customWidth="1"/>
    <col min="4180" max="4180" width="6.140625" style="1" customWidth="1"/>
    <col min="4181" max="4181" width="5" style="1" customWidth="1"/>
    <col min="4182" max="4182" width="6.42578125" style="1" customWidth="1"/>
    <col min="4183" max="4185" width="5.42578125" style="1" customWidth="1"/>
    <col min="4186" max="4186" width="5.28515625" style="1" customWidth="1"/>
    <col min="4187" max="4187" width="5.42578125" style="1" customWidth="1"/>
    <col min="4188" max="4188" width="5.7109375" style="1" bestFit="1" customWidth="1"/>
    <col min="4189" max="4189" width="9.42578125" style="1" customWidth="1"/>
    <col min="4190" max="4190" width="10.140625" style="1" customWidth="1"/>
    <col min="4191" max="4191" width="9.140625" style="1" customWidth="1"/>
    <col min="4192" max="4192" width="9.5703125" style="1" customWidth="1"/>
    <col min="4193" max="4193" width="5.28515625" style="1" bestFit="1" customWidth="1"/>
    <col min="4194" max="4194" width="5.140625" style="1" customWidth="1"/>
    <col min="4195" max="4195" width="7.42578125" style="1" bestFit="1" customWidth="1"/>
    <col min="4196" max="4196" width="8.5703125" style="1" bestFit="1" customWidth="1"/>
    <col min="4197" max="4199" width="13.140625" style="1" bestFit="1" customWidth="1"/>
    <col min="4200" max="4200" width="3.140625" style="1"/>
    <col min="4201" max="4201" width="29.42578125" style="1" bestFit="1" customWidth="1"/>
    <col min="4202" max="4430" width="3.140625" style="1"/>
    <col min="4431" max="4431" width="4.5703125" style="1" customWidth="1"/>
    <col min="4432" max="4432" width="23.5703125" style="1" customWidth="1"/>
    <col min="4433" max="4433" width="30.28515625" style="1" customWidth="1"/>
    <col min="4434" max="4434" width="10.42578125" style="1" customWidth="1"/>
    <col min="4435" max="4435" width="6.7109375" style="1" bestFit="1" customWidth="1"/>
    <col min="4436" max="4436" width="6.140625" style="1" customWidth="1"/>
    <col min="4437" max="4437" width="5" style="1" customWidth="1"/>
    <col min="4438" max="4438" width="6.42578125" style="1" customWidth="1"/>
    <col min="4439" max="4441" width="5.42578125" style="1" customWidth="1"/>
    <col min="4442" max="4442" width="5.28515625" style="1" customWidth="1"/>
    <col min="4443" max="4443" width="5.42578125" style="1" customWidth="1"/>
    <col min="4444" max="4444" width="5.7109375" style="1" bestFit="1" customWidth="1"/>
    <col min="4445" max="4445" width="9.42578125" style="1" customWidth="1"/>
    <col min="4446" max="4446" width="10.140625" style="1" customWidth="1"/>
    <col min="4447" max="4447" width="9.140625" style="1" customWidth="1"/>
    <col min="4448" max="4448" width="9.5703125" style="1" customWidth="1"/>
    <col min="4449" max="4449" width="5.28515625" style="1" bestFit="1" customWidth="1"/>
    <col min="4450" max="4450" width="5.140625" style="1" customWidth="1"/>
    <col min="4451" max="4451" width="7.42578125" style="1" bestFit="1" customWidth="1"/>
    <col min="4452" max="4452" width="8.5703125" style="1" bestFit="1" customWidth="1"/>
    <col min="4453" max="4455" width="13.140625" style="1" bestFit="1" customWidth="1"/>
    <col min="4456" max="4456" width="3.140625" style="1"/>
    <col min="4457" max="4457" width="29.42578125" style="1" bestFit="1" customWidth="1"/>
    <col min="4458" max="4686" width="3.140625" style="1"/>
    <col min="4687" max="4687" width="4.5703125" style="1" customWidth="1"/>
    <col min="4688" max="4688" width="23.5703125" style="1" customWidth="1"/>
    <col min="4689" max="4689" width="30.28515625" style="1" customWidth="1"/>
    <col min="4690" max="4690" width="10.42578125" style="1" customWidth="1"/>
    <col min="4691" max="4691" width="6.7109375" style="1" bestFit="1" customWidth="1"/>
    <col min="4692" max="4692" width="6.140625" style="1" customWidth="1"/>
    <col min="4693" max="4693" width="5" style="1" customWidth="1"/>
    <col min="4694" max="4694" width="6.42578125" style="1" customWidth="1"/>
    <col min="4695" max="4697" width="5.42578125" style="1" customWidth="1"/>
    <col min="4698" max="4698" width="5.28515625" style="1" customWidth="1"/>
    <col min="4699" max="4699" width="5.42578125" style="1" customWidth="1"/>
    <col min="4700" max="4700" width="5.7109375" style="1" bestFit="1" customWidth="1"/>
    <col min="4701" max="4701" width="9.42578125" style="1" customWidth="1"/>
    <col min="4702" max="4702" width="10.140625" style="1" customWidth="1"/>
    <col min="4703" max="4703" width="9.140625" style="1" customWidth="1"/>
    <col min="4704" max="4704" width="9.5703125" style="1" customWidth="1"/>
    <col min="4705" max="4705" width="5.28515625" style="1" bestFit="1" customWidth="1"/>
    <col min="4706" max="4706" width="5.140625" style="1" customWidth="1"/>
    <col min="4707" max="4707" width="7.42578125" style="1" bestFit="1" customWidth="1"/>
    <col min="4708" max="4708" width="8.5703125" style="1" bestFit="1" customWidth="1"/>
    <col min="4709" max="4711" width="13.140625" style="1" bestFit="1" customWidth="1"/>
    <col min="4712" max="4712" width="3.140625" style="1"/>
    <col min="4713" max="4713" width="29.42578125" style="1" bestFit="1" customWidth="1"/>
    <col min="4714" max="4942" width="3.140625" style="1"/>
    <col min="4943" max="4943" width="4.5703125" style="1" customWidth="1"/>
    <col min="4944" max="4944" width="23.5703125" style="1" customWidth="1"/>
    <col min="4945" max="4945" width="30.28515625" style="1" customWidth="1"/>
    <col min="4946" max="4946" width="10.42578125" style="1" customWidth="1"/>
    <col min="4947" max="4947" width="6.7109375" style="1" bestFit="1" customWidth="1"/>
    <col min="4948" max="4948" width="6.140625" style="1" customWidth="1"/>
    <col min="4949" max="4949" width="5" style="1" customWidth="1"/>
    <col min="4950" max="4950" width="6.42578125" style="1" customWidth="1"/>
    <col min="4951" max="4953" width="5.42578125" style="1" customWidth="1"/>
    <col min="4954" max="4954" width="5.28515625" style="1" customWidth="1"/>
    <col min="4955" max="4955" width="5.42578125" style="1" customWidth="1"/>
    <col min="4956" max="4956" width="5.7109375" style="1" bestFit="1" customWidth="1"/>
    <col min="4957" max="4957" width="9.42578125" style="1" customWidth="1"/>
    <col min="4958" max="4958" width="10.140625" style="1" customWidth="1"/>
    <col min="4959" max="4959" width="9.140625" style="1" customWidth="1"/>
    <col min="4960" max="4960" width="9.5703125" style="1" customWidth="1"/>
    <col min="4961" max="4961" width="5.28515625" style="1" bestFit="1" customWidth="1"/>
    <col min="4962" max="4962" width="5.140625" style="1" customWidth="1"/>
    <col min="4963" max="4963" width="7.42578125" style="1" bestFit="1" customWidth="1"/>
    <col min="4964" max="4964" width="8.5703125" style="1" bestFit="1" customWidth="1"/>
    <col min="4965" max="4967" width="13.140625" style="1" bestFit="1" customWidth="1"/>
    <col min="4968" max="4968" width="3.140625" style="1"/>
    <col min="4969" max="4969" width="29.42578125" style="1" bestFit="1" customWidth="1"/>
    <col min="4970" max="5198" width="3.140625" style="1"/>
    <col min="5199" max="5199" width="4.5703125" style="1" customWidth="1"/>
    <col min="5200" max="5200" width="23.5703125" style="1" customWidth="1"/>
    <col min="5201" max="5201" width="30.28515625" style="1" customWidth="1"/>
    <col min="5202" max="5202" width="10.42578125" style="1" customWidth="1"/>
    <col min="5203" max="5203" width="6.7109375" style="1" bestFit="1" customWidth="1"/>
    <col min="5204" max="5204" width="6.140625" style="1" customWidth="1"/>
    <col min="5205" max="5205" width="5" style="1" customWidth="1"/>
    <col min="5206" max="5206" width="6.42578125" style="1" customWidth="1"/>
    <col min="5207" max="5209" width="5.42578125" style="1" customWidth="1"/>
    <col min="5210" max="5210" width="5.28515625" style="1" customWidth="1"/>
    <col min="5211" max="5211" width="5.42578125" style="1" customWidth="1"/>
    <col min="5212" max="5212" width="5.7109375" style="1" bestFit="1" customWidth="1"/>
    <col min="5213" max="5213" width="9.42578125" style="1" customWidth="1"/>
    <col min="5214" max="5214" width="10.140625" style="1" customWidth="1"/>
    <col min="5215" max="5215" width="9.140625" style="1" customWidth="1"/>
    <col min="5216" max="5216" width="9.5703125" style="1" customWidth="1"/>
    <col min="5217" max="5217" width="5.28515625" style="1" bestFit="1" customWidth="1"/>
    <col min="5218" max="5218" width="5.140625" style="1" customWidth="1"/>
    <col min="5219" max="5219" width="7.42578125" style="1" bestFit="1" customWidth="1"/>
    <col min="5220" max="5220" width="8.5703125" style="1" bestFit="1" customWidth="1"/>
    <col min="5221" max="5223" width="13.140625" style="1" bestFit="1" customWidth="1"/>
    <col min="5224" max="5224" width="3.140625" style="1"/>
    <col min="5225" max="5225" width="29.42578125" style="1" bestFit="1" customWidth="1"/>
    <col min="5226" max="5454" width="3.140625" style="1"/>
    <col min="5455" max="5455" width="4.5703125" style="1" customWidth="1"/>
    <col min="5456" max="5456" width="23.5703125" style="1" customWidth="1"/>
    <col min="5457" max="5457" width="30.28515625" style="1" customWidth="1"/>
    <col min="5458" max="5458" width="10.42578125" style="1" customWidth="1"/>
    <col min="5459" max="5459" width="6.7109375" style="1" bestFit="1" customWidth="1"/>
    <col min="5460" max="5460" width="6.140625" style="1" customWidth="1"/>
    <col min="5461" max="5461" width="5" style="1" customWidth="1"/>
    <col min="5462" max="5462" width="6.42578125" style="1" customWidth="1"/>
    <col min="5463" max="5465" width="5.42578125" style="1" customWidth="1"/>
    <col min="5466" max="5466" width="5.28515625" style="1" customWidth="1"/>
    <col min="5467" max="5467" width="5.42578125" style="1" customWidth="1"/>
    <col min="5468" max="5468" width="5.7109375" style="1" bestFit="1" customWidth="1"/>
    <col min="5469" max="5469" width="9.42578125" style="1" customWidth="1"/>
    <col min="5470" max="5470" width="10.140625" style="1" customWidth="1"/>
    <col min="5471" max="5471" width="9.140625" style="1" customWidth="1"/>
    <col min="5472" max="5472" width="9.5703125" style="1" customWidth="1"/>
    <col min="5473" max="5473" width="5.28515625" style="1" bestFit="1" customWidth="1"/>
    <col min="5474" max="5474" width="5.140625" style="1" customWidth="1"/>
    <col min="5475" max="5475" width="7.42578125" style="1" bestFit="1" customWidth="1"/>
    <col min="5476" max="5476" width="8.5703125" style="1" bestFit="1" customWidth="1"/>
    <col min="5477" max="5479" width="13.140625" style="1" bestFit="1" customWidth="1"/>
    <col min="5480" max="5480" width="3.140625" style="1"/>
    <col min="5481" max="5481" width="29.42578125" style="1" bestFit="1" customWidth="1"/>
    <col min="5482" max="5710" width="3.140625" style="1"/>
    <col min="5711" max="5711" width="4.5703125" style="1" customWidth="1"/>
    <col min="5712" max="5712" width="23.5703125" style="1" customWidth="1"/>
    <col min="5713" max="5713" width="30.28515625" style="1" customWidth="1"/>
    <col min="5714" max="5714" width="10.42578125" style="1" customWidth="1"/>
    <col min="5715" max="5715" width="6.7109375" style="1" bestFit="1" customWidth="1"/>
    <col min="5716" max="5716" width="6.140625" style="1" customWidth="1"/>
    <col min="5717" max="5717" width="5" style="1" customWidth="1"/>
    <col min="5718" max="5718" width="6.42578125" style="1" customWidth="1"/>
    <col min="5719" max="5721" width="5.42578125" style="1" customWidth="1"/>
    <col min="5722" max="5722" width="5.28515625" style="1" customWidth="1"/>
    <col min="5723" max="5723" width="5.42578125" style="1" customWidth="1"/>
    <col min="5724" max="5724" width="5.7109375" style="1" bestFit="1" customWidth="1"/>
    <col min="5725" max="5725" width="9.42578125" style="1" customWidth="1"/>
    <col min="5726" max="5726" width="10.140625" style="1" customWidth="1"/>
    <col min="5727" max="5727" width="9.140625" style="1" customWidth="1"/>
    <col min="5728" max="5728" width="9.5703125" style="1" customWidth="1"/>
    <col min="5729" max="5729" width="5.28515625" style="1" bestFit="1" customWidth="1"/>
    <col min="5730" max="5730" width="5.140625" style="1" customWidth="1"/>
    <col min="5731" max="5731" width="7.42578125" style="1" bestFit="1" customWidth="1"/>
    <col min="5732" max="5732" width="8.5703125" style="1" bestFit="1" customWidth="1"/>
    <col min="5733" max="5735" width="13.140625" style="1" bestFit="1" customWidth="1"/>
    <col min="5736" max="5736" width="3.140625" style="1"/>
    <col min="5737" max="5737" width="29.42578125" style="1" bestFit="1" customWidth="1"/>
    <col min="5738" max="5966" width="3.140625" style="1"/>
    <col min="5967" max="5967" width="4.5703125" style="1" customWidth="1"/>
    <col min="5968" max="5968" width="23.5703125" style="1" customWidth="1"/>
    <col min="5969" max="5969" width="30.28515625" style="1" customWidth="1"/>
    <col min="5970" max="5970" width="10.42578125" style="1" customWidth="1"/>
    <col min="5971" max="5971" width="6.7109375" style="1" bestFit="1" customWidth="1"/>
    <col min="5972" max="5972" width="6.140625" style="1" customWidth="1"/>
    <col min="5973" max="5973" width="5" style="1" customWidth="1"/>
    <col min="5974" max="5974" width="6.42578125" style="1" customWidth="1"/>
    <col min="5975" max="5977" width="5.42578125" style="1" customWidth="1"/>
    <col min="5978" max="5978" width="5.28515625" style="1" customWidth="1"/>
    <col min="5979" max="5979" width="5.42578125" style="1" customWidth="1"/>
    <col min="5980" max="5980" width="5.7109375" style="1" bestFit="1" customWidth="1"/>
    <col min="5981" max="5981" width="9.42578125" style="1" customWidth="1"/>
    <col min="5982" max="5982" width="10.140625" style="1" customWidth="1"/>
    <col min="5983" max="5983" width="9.140625" style="1" customWidth="1"/>
    <col min="5984" max="5984" width="9.5703125" style="1" customWidth="1"/>
    <col min="5985" max="5985" width="5.28515625" style="1" bestFit="1" customWidth="1"/>
    <col min="5986" max="5986" width="5.140625" style="1" customWidth="1"/>
    <col min="5987" max="5987" width="7.42578125" style="1" bestFit="1" customWidth="1"/>
    <col min="5988" max="5988" width="8.5703125" style="1" bestFit="1" customWidth="1"/>
    <col min="5989" max="5991" width="13.140625" style="1" bestFit="1" customWidth="1"/>
    <col min="5992" max="5992" width="3.140625" style="1"/>
    <col min="5993" max="5993" width="29.42578125" style="1" bestFit="1" customWidth="1"/>
    <col min="5994" max="6222" width="3.140625" style="1"/>
    <col min="6223" max="6223" width="4.5703125" style="1" customWidth="1"/>
    <col min="6224" max="6224" width="23.5703125" style="1" customWidth="1"/>
    <col min="6225" max="6225" width="30.28515625" style="1" customWidth="1"/>
    <col min="6226" max="6226" width="10.42578125" style="1" customWidth="1"/>
    <col min="6227" max="6227" width="6.7109375" style="1" bestFit="1" customWidth="1"/>
    <col min="6228" max="6228" width="6.140625" style="1" customWidth="1"/>
    <col min="6229" max="6229" width="5" style="1" customWidth="1"/>
    <col min="6230" max="6230" width="6.42578125" style="1" customWidth="1"/>
    <col min="6231" max="6233" width="5.42578125" style="1" customWidth="1"/>
    <col min="6234" max="6234" width="5.28515625" style="1" customWidth="1"/>
    <col min="6235" max="6235" width="5.42578125" style="1" customWidth="1"/>
    <col min="6236" max="6236" width="5.7109375" style="1" bestFit="1" customWidth="1"/>
    <col min="6237" max="6237" width="9.42578125" style="1" customWidth="1"/>
    <col min="6238" max="6238" width="10.140625" style="1" customWidth="1"/>
    <col min="6239" max="6239" width="9.140625" style="1" customWidth="1"/>
    <col min="6240" max="6240" width="9.5703125" style="1" customWidth="1"/>
    <col min="6241" max="6241" width="5.28515625" style="1" bestFit="1" customWidth="1"/>
    <col min="6242" max="6242" width="5.140625" style="1" customWidth="1"/>
    <col min="6243" max="6243" width="7.42578125" style="1" bestFit="1" customWidth="1"/>
    <col min="6244" max="6244" width="8.5703125" style="1" bestFit="1" customWidth="1"/>
    <col min="6245" max="6247" width="13.140625" style="1" bestFit="1" customWidth="1"/>
    <col min="6248" max="6248" width="3.140625" style="1"/>
    <col min="6249" max="6249" width="29.42578125" style="1" bestFit="1" customWidth="1"/>
    <col min="6250" max="16384" width="3.140625" style="1"/>
  </cols>
  <sheetData>
    <row r="1" spans="1:24" ht="48" customHeight="1" x14ac:dyDescent="0.2">
      <c r="D1" s="303" t="s">
        <v>35</v>
      </c>
      <c r="E1" s="303"/>
      <c r="F1" s="303"/>
      <c r="G1" s="303"/>
      <c r="H1" s="303"/>
      <c r="I1" s="303"/>
      <c r="J1" s="238"/>
      <c r="K1" s="238"/>
      <c r="L1" s="238"/>
      <c r="M1" s="238"/>
      <c r="N1" s="238"/>
      <c r="O1" s="238"/>
      <c r="P1" s="238"/>
      <c r="Q1" s="238"/>
      <c r="R1" s="238"/>
    </row>
    <row r="2" spans="1:24" ht="18.600000000000001" customHeight="1" x14ac:dyDescent="0.25">
      <c r="A2" s="3"/>
      <c r="D2" s="322" t="s">
        <v>36</v>
      </c>
      <c r="E2" s="322"/>
      <c r="F2" s="100"/>
      <c r="G2" s="323" t="s">
        <v>37</v>
      </c>
      <c r="H2" s="323"/>
      <c r="I2" s="323"/>
      <c r="J2" s="186"/>
      <c r="K2" s="186"/>
      <c r="N2" s="2"/>
      <c r="O2" s="2"/>
      <c r="P2" s="2"/>
      <c r="Q2" s="2"/>
    </row>
    <row r="3" spans="1:24" ht="19.5" customHeight="1" x14ac:dyDescent="0.2">
      <c r="A3" s="48"/>
      <c r="B3" s="48"/>
      <c r="C3" s="48"/>
      <c r="D3" s="43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4" ht="25.9" customHeight="1" x14ac:dyDescent="0.25">
      <c r="A4" s="68"/>
      <c r="D4" s="181"/>
      <c r="E4" s="329" t="s">
        <v>244</v>
      </c>
      <c r="F4" s="329"/>
      <c r="G4" s="329"/>
      <c r="H4" s="187"/>
      <c r="I4" s="187"/>
      <c r="J4" s="187"/>
      <c r="K4" s="108"/>
      <c r="L4" s="108"/>
      <c r="M4" s="108"/>
      <c r="N4" s="108"/>
      <c r="O4" s="108"/>
      <c r="P4" s="108"/>
      <c r="Q4" s="108"/>
    </row>
    <row r="5" spans="1:24" ht="19.5" x14ac:dyDescent="0.25">
      <c r="A5" s="326" t="s">
        <v>3</v>
      </c>
      <c r="B5" s="9" t="s">
        <v>14</v>
      </c>
      <c r="C5" s="10" t="s">
        <v>15</v>
      </c>
      <c r="D5" s="234" t="s">
        <v>1</v>
      </c>
      <c r="E5" s="234" t="s">
        <v>0</v>
      </c>
      <c r="F5" s="60"/>
      <c r="G5" s="60"/>
      <c r="H5" s="193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</row>
    <row r="6" spans="1:24" ht="19.5" x14ac:dyDescent="0.25">
      <c r="A6" s="330"/>
      <c r="B6" s="9"/>
      <c r="C6" s="10"/>
      <c r="D6" s="237" t="s">
        <v>573</v>
      </c>
      <c r="E6" s="232" t="s">
        <v>435</v>
      </c>
      <c r="F6" s="60"/>
      <c r="G6" s="60"/>
      <c r="H6" s="193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ht="19.5" x14ac:dyDescent="0.25">
      <c r="A7" s="330"/>
      <c r="B7" s="9"/>
      <c r="C7" s="10"/>
      <c r="D7" s="237" t="s">
        <v>574</v>
      </c>
      <c r="E7" s="232" t="s">
        <v>126</v>
      </c>
      <c r="F7" s="60"/>
      <c r="G7" s="60"/>
      <c r="H7" s="193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19.5" x14ac:dyDescent="0.3">
      <c r="A8" s="330"/>
      <c r="B8" s="9"/>
      <c r="C8" s="10"/>
      <c r="D8" s="237" t="s">
        <v>575</v>
      </c>
      <c r="E8" s="239" t="s">
        <v>442</v>
      </c>
      <c r="F8" s="60"/>
      <c r="G8" s="60"/>
      <c r="H8" s="193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 ht="19.5" x14ac:dyDescent="0.25">
      <c r="A9" s="330"/>
      <c r="B9" s="9"/>
      <c r="C9" s="10"/>
      <c r="D9" s="237" t="s">
        <v>576</v>
      </c>
      <c r="E9" s="232" t="s">
        <v>273</v>
      </c>
      <c r="F9" s="60"/>
      <c r="G9" s="60"/>
      <c r="H9" s="193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 ht="19.5" x14ac:dyDescent="0.25">
      <c r="A10" s="330"/>
      <c r="B10" s="9"/>
      <c r="C10" s="10"/>
      <c r="D10" s="237" t="s">
        <v>577</v>
      </c>
      <c r="E10" s="232" t="s">
        <v>441</v>
      </c>
      <c r="F10" s="60"/>
      <c r="G10" s="60"/>
      <c r="H10" s="193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1:24" ht="18.75" x14ac:dyDescent="0.25">
      <c r="A11" s="327"/>
      <c r="B11" s="13"/>
      <c r="C11" s="4"/>
      <c r="D11" s="235">
        <v>6</v>
      </c>
      <c r="E11" s="233" t="s">
        <v>39</v>
      </c>
      <c r="F11" s="60"/>
      <c r="G11" s="60"/>
      <c r="H11" s="193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1:24" ht="18.75" x14ac:dyDescent="0.2">
      <c r="A12" s="113"/>
      <c r="B12" s="13"/>
      <c r="C12" s="4"/>
      <c r="D12" s="235">
        <v>6</v>
      </c>
      <c r="E12" s="232" t="s">
        <v>440</v>
      </c>
      <c r="F12" s="60"/>
      <c r="G12" s="60"/>
      <c r="H12" s="66"/>
      <c r="I12" s="66"/>
      <c r="J12" s="66"/>
      <c r="K12" s="66"/>
      <c r="L12" s="192"/>
      <c r="M12" s="192"/>
      <c r="N12" s="192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24" ht="18.75" x14ac:dyDescent="0.3">
      <c r="A13" s="151"/>
      <c r="B13" s="13"/>
      <c r="C13" s="4"/>
      <c r="D13" s="236">
        <v>6</v>
      </c>
      <c r="E13" s="232" t="s">
        <v>47</v>
      </c>
      <c r="F13" s="60"/>
      <c r="G13" s="60"/>
      <c r="H13" s="66"/>
      <c r="I13" s="66"/>
      <c r="J13" s="66"/>
      <c r="K13" s="66"/>
      <c r="L13" s="192"/>
      <c r="M13" s="58"/>
      <c r="N13" s="58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ht="18.75" x14ac:dyDescent="0.3">
      <c r="A14" s="113"/>
      <c r="B14" s="13"/>
      <c r="C14" s="4"/>
      <c r="D14" s="236">
        <v>6</v>
      </c>
      <c r="E14" s="232" t="s">
        <v>436</v>
      </c>
      <c r="F14" s="60"/>
      <c r="G14" s="60"/>
      <c r="H14" s="66"/>
      <c r="I14" s="66"/>
      <c r="J14" s="61"/>
      <c r="K14" s="178"/>
      <c r="L14" s="192"/>
      <c r="M14" s="58"/>
      <c r="N14" s="58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 ht="18.75" x14ac:dyDescent="0.25">
      <c r="A15" s="151"/>
      <c r="B15" s="13"/>
      <c r="C15" s="4"/>
      <c r="D15" s="235">
        <v>6</v>
      </c>
      <c r="E15" s="232" t="s">
        <v>51</v>
      </c>
      <c r="F15" s="60"/>
      <c r="G15" s="60"/>
      <c r="H15" s="33"/>
      <c r="I15" s="61"/>
      <c r="J15" s="33"/>
      <c r="K15" s="178"/>
      <c r="L15" s="58"/>
      <c r="M15" s="58"/>
      <c r="N15" s="58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 ht="18.75" x14ac:dyDescent="0.25">
      <c r="A16" s="113"/>
      <c r="B16" s="13"/>
      <c r="C16" s="4"/>
      <c r="D16" s="235">
        <v>6</v>
      </c>
      <c r="E16" s="232" t="s">
        <v>439</v>
      </c>
      <c r="F16" s="60"/>
      <c r="G16" s="60"/>
      <c r="H16" s="33"/>
      <c r="I16" s="61"/>
      <c r="J16" s="33"/>
      <c r="K16" s="178"/>
      <c r="L16" s="58"/>
      <c r="M16" s="58"/>
      <c r="N16" s="58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1:24" ht="18.75" x14ac:dyDescent="0.3">
      <c r="A17" s="151"/>
      <c r="B17" s="13"/>
      <c r="C17" s="4"/>
      <c r="D17" s="236">
        <v>12</v>
      </c>
      <c r="E17" s="232" t="s">
        <v>44</v>
      </c>
      <c r="F17" s="60"/>
      <c r="G17" s="60"/>
      <c r="H17" s="33"/>
      <c r="I17" s="61"/>
      <c r="J17" s="61"/>
      <c r="K17" s="33"/>
      <c r="L17" s="58"/>
      <c r="M17" s="58"/>
      <c r="N17" s="58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spans="1:24" ht="18.75" x14ac:dyDescent="0.3">
      <c r="A18" s="113"/>
      <c r="B18" s="13"/>
      <c r="C18" s="4"/>
      <c r="D18" s="236">
        <v>12</v>
      </c>
      <c r="E18" s="232" t="s">
        <v>434</v>
      </c>
      <c r="F18" s="60"/>
      <c r="G18" s="60"/>
      <c r="H18" s="193"/>
      <c r="I18" s="61"/>
      <c r="J18" s="61"/>
      <c r="K18" s="61"/>
      <c r="L18" s="178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 ht="18.75" x14ac:dyDescent="0.3">
      <c r="A19" s="151"/>
      <c r="B19" s="13"/>
      <c r="C19" s="4"/>
      <c r="D19" s="236">
        <v>12</v>
      </c>
      <c r="E19" s="232" t="s">
        <v>437</v>
      </c>
      <c r="F19" s="191"/>
      <c r="G19" s="191"/>
      <c r="H19" s="66"/>
      <c r="I19" s="66"/>
      <c r="J19" s="66"/>
      <c r="K19" s="66"/>
      <c r="L19" s="192"/>
      <c r="M19" s="58"/>
      <c r="N19" s="58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1:24" ht="18.75" x14ac:dyDescent="0.25">
      <c r="A20" s="151"/>
      <c r="B20" s="13"/>
      <c r="C20" s="4"/>
      <c r="D20" s="235">
        <v>12</v>
      </c>
      <c r="E20" s="232" t="s">
        <v>438</v>
      </c>
      <c r="F20" s="191"/>
      <c r="G20" s="191"/>
      <c r="H20" s="33"/>
      <c r="I20" s="61"/>
      <c r="J20" s="33"/>
      <c r="K20" s="178"/>
      <c r="L20" s="58"/>
      <c r="M20" s="58"/>
      <c r="N20" s="58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spans="1:24" ht="18.75" x14ac:dyDescent="0.25">
      <c r="A21" s="65"/>
      <c r="B21" s="14"/>
      <c r="C21" s="4"/>
      <c r="D21" s="235">
        <v>12</v>
      </c>
      <c r="E21" s="232" t="s">
        <v>49</v>
      </c>
      <c r="F21" s="191"/>
      <c r="G21" s="191"/>
      <c r="H21" s="191"/>
      <c r="I21" s="177"/>
      <c r="J21" s="177"/>
      <c r="K21" s="177"/>
      <c r="L21" s="229"/>
      <c r="M21" s="230"/>
      <c r="N21" s="230"/>
      <c r="O21" s="23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8.75" x14ac:dyDescent="0.3">
      <c r="A22" s="65"/>
      <c r="B22" s="14"/>
      <c r="C22" s="4"/>
      <c r="D22" s="236">
        <v>17</v>
      </c>
      <c r="E22" s="233" t="s">
        <v>124</v>
      </c>
      <c r="F22" s="191"/>
      <c r="G22" s="191"/>
      <c r="H22" s="191"/>
      <c r="I22" s="177"/>
      <c r="J22" s="177"/>
      <c r="K22" s="177"/>
      <c r="L22" s="229"/>
      <c r="M22" s="230"/>
      <c r="N22" s="230"/>
      <c r="O22" s="230"/>
      <c r="P22" s="60"/>
      <c r="Q22" s="60"/>
      <c r="R22" s="60"/>
      <c r="S22" s="60"/>
      <c r="T22" s="60"/>
      <c r="U22" s="60"/>
      <c r="V22" s="60"/>
      <c r="W22" s="60"/>
      <c r="X22" s="60"/>
    </row>
    <row r="23" spans="1:24" ht="18.75" x14ac:dyDescent="0.25">
      <c r="A23" s="65"/>
      <c r="B23" s="14"/>
      <c r="C23" s="4"/>
      <c r="D23" s="235">
        <v>17</v>
      </c>
      <c r="E23" s="232" t="s">
        <v>129</v>
      </c>
      <c r="F23" s="191"/>
      <c r="G23" s="191"/>
      <c r="H23" s="191"/>
      <c r="I23" s="177"/>
      <c r="J23" s="177"/>
      <c r="K23" s="177"/>
      <c r="L23" s="229"/>
      <c r="M23" s="230"/>
      <c r="N23" s="230"/>
      <c r="O23" s="230"/>
      <c r="P23" s="60"/>
      <c r="Q23" s="60"/>
      <c r="R23" s="60"/>
      <c r="S23" s="60"/>
      <c r="T23" s="60"/>
      <c r="U23" s="60"/>
      <c r="V23" s="60"/>
      <c r="W23" s="60"/>
      <c r="X23" s="60"/>
    </row>
    <row r="24" spans="1:24" s="22" customFormat="1" ht="18.75" x14ac:dyDescent="0.25">
      <c r="A24" s="65" t="e">
        <f>IF(C24="",#REF!/MIN(#REF!)*100,"в\к")</f>
        <v>#REF!</v>
      </c>
      <c r="B24" s="18"/>
      <c r="C24" s="4"/>
      <c r="D24" s="235">
        <v>17</v>
      </c>
      <c r="E24" s="232" t="s">
        <v>50</v>
      </c>
      <c r="F24" s="191"/>
      <c r="G24" s="191"/>
      <c r="H24" s="191"/>
      <c r="I24" s="177"/>
      <c r="J24" s="177"/>
      <c r="K24" s="177"/>
      <c r="L24" s="229"/>
      <c r="M24" s="230"/>
      <c r="N24" s="230"/>
      <c r="O24" s="230"/>
      <c r="P24" s="60"/>
      <c r="Q24" s="60"/>
      <c r="R24" s="60"/>
      <c r="S24" s="60"/>
      <c r="T24" s="60"/>
      <c r="U24" s="60"/>
      <c r="V24" s="60"/>
      <c r="W24" s="60"/>
      <c r="X24" s="60"/>
    </row>
    <row r="25" spans="1:24" s="4" customFormat="1" ht="15.75" x14ac:dyDescent="0.25">
      <c r="A25" s="65" t="e">
        <f>IF(C25="",#REF!/MIN(#REF!)*100,"в\к")</f>
        <v>#REF!</v>
      </c>
      <c r="B25" s="14"/>
      <c r="F25" s="191"/>
      <c r="G25" s="191"/>
      <c r="H25" s="191"/>
      <c r="I25" s="177"/>
      <c r="J25" s="177"/>
      <c r="K25" s="177"/>
      <c r="L25" s="229"/>
      <c r="M25" s="230"/>
      <c r="N25" s="230"/>
      <c r="O25" s="230"/>
      <c r="P25" s="60"/>
      <c r="Q25" s="60"/>
      <c r="R25" s="60"/>
      <c r="S25" s="60"/>
      <c r="T25" s="60"/>
      <c r="U25" s="60"/>
      <c r="V25" s="60"/>
      <c r="W25" s="60"/>
      <c r="X25" s="60"/>
    </row>
    <row r="26" spans="1:24" s="4" customFormat="1" ht="15.75" x14ac:dyDescent="0.25">
      <c r="A26" s="147"/>
      <c r="B26" s="14"/>
      <c r="F26" s="60"/>
      <c r="G26" s="60"/>
      <c r="H26" s="193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4" ht="15.75" x14ac:dyDescent="0.25">
      <c r="A27" s="30"/>
      <c r="B27" s="18"/>
      <c r="D27" s="66"/>
      <c r="E27" s="61" t="s">
        <v>293</v>
      </c>
      <c r="F27" s="60"/>
      <c r="G27" s="60"/>
      <c r="H27" s="193"/>
      <c r="I27" s="61"/>
      <c r="J27" s="61"/>
      <c r="K27" s="61"/>
      <c r="L27" s="178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4" ht="15.75" x14ac:dyDescent="0.25">
      <c r="A28" s="30"/>
      <c r="B28" s="18"/>
      <c r="D28" s="66"/>
      <c r="E28" s="228"/>
      <c r="F28" s="60"/>
      <c r="G28" s="60"/>
      <c r="H28" s="193"/>
      <c r="I28" s="61"/>
      <c r="J28" s="61"/>
      <c r="K28" s="61"/>
      <c r="L28" s="178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4" ht="15.75" x14ac:dyDescent="0.25">
      <c r="A29" s="30"/>
      <c r="B29" s="18"/>
      <c r="D29" s="66"/>
      <c r="E29" s="61" t="s">
        <v>399</v>
      </c>
      <c r="F29" s="191"/>
      <c r="G29" s="191"/>
      <c r="H29" s="66"/>
      <c r="I29" s="66"/>
      <c r="J29" s="66"/>
      <c r="K29" s="66"/>
      <c r="L29" s="192"/>
      <c r="M29" s="192"/>
      <c r="N29" s="192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15.75" x14ac:dyDescent="0.25">
      <c r="A30" s="30"/>
      <c r="B30" s="18"/>
      <c r="D30" s="66"/>
      <c r="E30" s="61"/>
      <c r="F30" s="191"/>
      <c r="G30" s="191"/>
      <c r="H30" s="66"/>
      <c r="I30" s="66"/>
      <c r="J30" s="66"/>
      <c r="K30" s="66"/>
      <c r="L30" s="192"/>
      <c r="M30" s="58"/>
      <c r="N30" s="58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 ht="15.75" x14ac:dyDescent="0.25">
      <c r="A31" s="30"/>
      <c r="B31" s="18"/>
      <c r="D31" s="66"/>
      <c r="E31" s="61"/>
      <c r="F31" s="191"/>
      <c r="G31" s="191"/>
      <c r="H31" s="66"/>
      <c r="I31" s="66"/>
      <c r="J31" s="61"/>
      <c r="K31" s="178"/>
      <c r="L31" s="192"/>
      <c r="M31" s="58"/>
      <c r="N31" s="58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 ht="15.75" x14ac:dyDescent="0.25">
      <c r="A32" s="30"/>
      <c r="B32" s="18"/>
      <c r="D32" s="66"/>
      <c r="E32" s="61"/>
      <c r="F32" s="191"/>
      <c r="G32" s="191"/>
      <c r="H32" s="33"/>
      <c r="I32" s="61"/>
      <c r="J32" s="33"/>
      <c r="K32" s="178"/>
      <c r="L32" s="58"/>
      <c r="M32" s="58"/>
      <c r="N32" s="58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1:24" ht="15.75" x14ac:dyDescent="0.25">
      <c r="A33" s="30"/>
      <c r="B33" s="18"/>
      <c r="D33" s="66"/>
      <c r="E33" s="61"/>
      <c r="F33" s="191"/>
      <c r="G33" s="191"/>
      <c r="H33" s="33"/>
      <c r="I33" s="61"/>
      <c r="J33" s="33"/>
      <c r="K33" s="178"/>
      <c r="L33" s="58"/>
      <c r="M33" s="58"/>
      <c r="N33" s="58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pans="1:24" ht="15.75" x14ac:dyDescent="0.25">
      <c r="A34" s="30"/>
      <c r="B34" s="18"/>
      <c r="D34" s="66"/>
      <c r="E34" s="61"/>
      <c r="F34" s="191"/>
      <c r="G34" s="191"/>
      <c r="H34" s="33"/>
      <c r="I34" s="61"/>
      <c r="J34" s="61"/>
      <c r="K34" s="33"/>
      <c r="L34" s="58"/>
      <c r="M34" s="58"/>
      <c r="N34" s="58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pans="1:24" ht="15.75" x14ac:dyDescent="0.25">
      <c r="A35" s="30"/>
      <c r="B35" s="18"/>
      <c r="D35" s="66"/>
      <c r="E35" s="228"/>
      <c r="F35" s="191"/>
      <c r="G35" s="191"/>
      <c r="H35" s="33"/>
      <c r="I35" s="61"/>
      <c r="J35" s="61"/>
      <c r="K35" s="33"/>
      <c r="L35" s="58"/>
      <c r="M35" s="58"/>
      <c r="N35" s="58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1:24" ht="15.75" x14ac:dyDescent="0.25">
      <c r="A36" s="30"/>
      <c r="B36" s="18"/>
      <c r="D36" s="66"/>
      <c r="E36" s="61"/>
      <c r="F36" s="191"/>
      <c r="G36" s="191"/>
      <c r="H36" s="191"/>
      <c r="I36" s="61"/>
      <c r="J36" s="61"/>
      <c r="K36" s="61"/>
      <c r="L36" s="178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ht="15.75" x14ac:dyDescent="0.25">
      <c r="A37" s="37"/>
      <c r="D37" s="66"/>
      <c r="E37" s="61"/>
      <c r="F37" s="191"/>
      <c r="G37" s="191"/>
      <c r="H37" s="191"/>
      <c r="I37" s="61"/>
      <c r="J37" s="61"/>
      <c r="K37" s="61"/>
      <c r="L37" s="178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15.75" x14ac:dyDescent="0.25">
      <c r="A38" s="3"/>
      <c r="D38" s="66"/>
      <c r="E38" s="177"/>
      <c r="F38" s="177"/>
      <c r="G38" s="177"/>
      <c r="H38" s="193"/>
      <c r="I38" s="177"/>
      <c r="J38" s="177"/>
      <c r="K38" s="178"/>
      <c r="L38" s="178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15.75" x14ac:dyDescent="0.25">
      <c r="A39" s="3"/>
      <c r="D39" s="66"/>
      <c r="E39" s="177"/>
      <c r="F39" s="177"/>
      <c r="G39" s="177"/>
      <c r="H39" s="193"/>
      <c r="I39" s="177"/>
      <c r="J39" s="177"/>
      <c r="K39" s="178"/>
      <c r="L39" s="178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</row>
    <row r="40" spans="1:24" ht="15.75" x14ac:dyDescent="0.25">
      <c r="A40" s="3"/>
      <c r="D40" s="66"/>
      <c r="E40" s="177"/>
      <c r="F40" s="177"/>
      <c r="G40" s="177"/>
      <c r="H40" s="193"/>
      <c r="I40" s="177"/>
      <c r="J40" s="177"/>
      <c r="K40" s="178"/>
      <c r="L40" s="178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4" ht="15.75" x14ac:dyDescent="0.25">
      <c r="A41" s="3"/>
      <c r="D41" s="66"/>
      <c r="E41" s="177"/>
      <c r="F41" s="177"/>
      <c r="G41" s="177"/>
      <c r="H41" s="193"/>
      <c r="I41" s="177"/>
      <c r="J41" s="177"/>
      <c r="K41" s="178"/>
      <c r="L41" s="178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</row>
    <row r="42" spans="1:24" ht="15.75" x14ac:dyDescent="0.25">
      <c r="A42" s="3"/>
      <c r="D42" s="66"/>
      <c r="E42" s="177"/>
      <c r="F42" s="177"/>
      <c r="G42" s="177"/>
      <c r="H42" s="193"/>
      <c r="I42" s="177"/>
      <c r="J42" s="177"/>
      <c r="K42" s="178"/>
      <c r="L42" s="178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</row>
    <row r="43" spans="1:24" ht="15.75" x14ac:dyDescent="0.25">
      <c r="A43" s="3"/>
      <c r="D43" s="66"/>
      <c r="E43" s="177"/>
      <c r="F43" s="177"/>
      <c r="G43" s="177"/>
      <c r="H43" s="193"/>
      <c r="I43" s="177"/>
      <c r="J43" s="177"/>
      <c r="K43" s="178"/>
      <c r="L43" s="178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</row>
    <row r="44" spans="1:24" ht="15.75" x14ac:dyDescent="0.25">
      <c r="A44" s="3"/>
      <c r="D44" s="66"/>
      <c r="E44" s="177"/>
      <c r="F44" s="177"/>
      <c r="G44" s="177"/>
      <c r="H44" s="193"/>
      <c r="I44" s="177"/>
      <c r="J44" s="177"/>
      <c r="K44" s="178"/>
      <c r="L44" s="178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ht="15.75" x14ac:dyDescent="0.25">
      <c r="A45" s="3"/>
      <c r="D45" s="66"/>
      <c r="E45" s="177"/>
      <c r="F45" s="177"/>
      <c r="G45" s="177"/>
      <c r="H45" s="193"/>
      <c r="I45" s="177"/>
      <c r="J45" s="177"/>
      <c r="K45" s="178"/>
      <c r="L45" s="178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4" ht="15.75" x14ac:dyDescent="0.25">
      <c r="A46" s="3"/>
      <c r="D46" s="66"/>
      <c r="E46" s="177"/>
      <c r="F46" s="177"/>
      <c r="G46" s="177"/>
      <c r="H46" s="193"/>
      <c r="I46" s="177"/>
      <c r="J46" s="177"/>
      <c r="K46" s="178"/>
      <c r="L46" s="178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</row>
    <row r="47" spans="1:24" ht="15.75" x14ac:dyDescent="0.25">
      <c r="A47" s="3"/>
      <c r="D47" s="66"/>
      <c r="E47" s="177"/>
      <c r="F47" s="177"/>
      <c r="G47" s="177"/>
      <c r="H47" s="193"/>
      <c r="I47" s="177"/>
      <c r="J47" s="177"/>
      <c r="K47" s="178"/>
      <c r="L47" s="178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1:24" ht="15.75" x14ac:dyDescent="0.25">
      <c r="A48" s="3"/>
      <c r="D48" s="66"/>
      <c r="E48" s="177"/>
      <c r="F48" s="177"/>
      <c r="G48" s="177"/>
      <c r="H48" s="193"/>
      <c r="I48" s="177"/>
      <c r="J48" s="177"/>
      <c r="K48" s="178"/>
      <c r="L48" s="178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</row>
    <row r="49" spans="1:24" ht="15.75" x14ac:dyDescent="0.25">
      <c r="A49" s="3"/>
      <c r="D49" s="66"/>
      <c r="E49" s="177"/>
      <c r="F49" s="177"/>
      <c r="G49" s="177"/>
      <c r="H49" s="193"/>
      <c r="I49" s="177"/>
      <c r="J49" s="177"/>
      <c r="K49" s="178"/>
      <c r="L49" s="178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4" ht="15.75" x14ac:dyDescent="0.25">
      <c r="A50" s="3"/>
      <c r="D50" s="66"/>
      <c r="E50" s="177"/>
      <c r="F50" s="177"/>
      <c r="G50" s="177"/>
      <c r="H50" s="193"/>
      <c r="I50" s="177"/>
      <c r="J50" s="177"/>
      <c r="K50" s="178"/>
      <c r="L50" s="178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ht="15.75" x14ac:dyDescent="0.25">
      <c r="A51" s="3"/>
      <c r="D51" s="66"/>
      <c r="E51" s="177"/>
      <c r="F51" s="177"/>
      <c r="G51" s="177"/>
      <c r="H51" s="193"/>
      <c r="I51" s="177"/>
      <c r="J51" s="177"/>
      <c r="K51" s="178"/>
      <c r="L51" s="178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</row>
    <row r="52" spans="1:24" ht="15.75" x14ac:dyDescent="0.25">
      <c r="A52" s="3"/>
      <c r="D52" s="66"/>
      <c r="E52" s="177"/>
      <c r="F52" s="177"/>
      <c r="G52" s="177"/>
      <c r="H52" s="193"/>
      <c r="I52" s="177"/>
      <c r="J52" s="177"/>
      <c r="K52" s="178"/>
      <c r="L52" s="178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</row>
    <row r="53" spans="1:24" ht="15.75" x14ac:dyDescent="0.25">
      <c r="A53" s="3"/>
      <c r="D53" s="66"/>
      <c r="E53" s="177"/>
      <c r="F53" s="177"/>
      <c r="G53" s="177"/>
      <c r="H53" s="193"/>
      <c r="I53" s="177"/>
      <c r="J53" s="177"/>
      <c r="K53" s="178"/>
      <c r="L53" s="178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</row>
    <row r="54" spans="1:24" ht="15.75" x14ac:dyDescent="0.25">
      <c r="A54" s="3"/>
      <c r="D54" s="66"/>
      <c r="E54" s="177"/>
      <c r="F54" s="177"/>
      <c r="G54" s="177"/>
      <c r="H54" s="193"/>
      <c r="I54" s="177"/>
      <c r="J54" s="177"/>
      <c r="K54" s="178"/>
      <c r="L54" s="178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</row>
    <row r="55" spans="1:24" ht="15.75" x14ac:dyDescent="0.25">
      <c r="A55" s="3"/>
      <c r="D55" s="66"/>
      <c r="E55" s="177"/>
      <c r="F55" s="177"/>
      <c r="G55" s="177"/>
      <c r="H55" s="193"/>
      <c r="I55" s="177"/>
      <c r="J55" s="177"/>
      <c r="K55" s="178"/>
      <c r="L55" s="178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</row>
    <row r="56" spans="1:24" ht="20.25" x14ac:dyDescent="0.25">
      <c r="A56" s="3"/>
      <c r="D56" s="66"/>
      <c r="E56" s="227"/>
      <c r="F56" s="177"/>
      <c r="G56" s="177"/>
      <c r="H56" s="193"/>
      <c r="I56" s="177"/>
      <c r="J56" s="177"/>
      <c r="K56" s="178"/>
      <c r="L56" s="178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</row>
    <row r="57" spans="1:24" ht="15.75" x14ac:dyDescent="0.25">
      <c r="D57" s="66"/>
      <c r="E57" s="177"/>
      <c r="F57" s="177"/>
      <c r="G57" s="177"/>
      <c r="H57" s="177"/>
      <c r="I57" s="177"/>
      <c r="J57" s="177"/>
      <c r="K57" s="178"/>
      <c r="L57" s="178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</row>
    <row r="58" spans="1:24" ht="15.75" x14ac:dyDescent="0.25">
      <c r="A58" s="1"/>
      <c r="D58" s="66"/>
      <c r="E58" s="61"/>
      <c r="F58" s="61"/>
      <c r="G58" s="61"/>
      <c r="H58" s="193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</row>
    <row r="59" spans="1:24" ht="15.75" x14ac:dyDescent="0.25">
      <c r="A59" s="1"/>
      <c r="D59" s="66"/>
      <c r="E59" s="61"/>
      <c r="F59" s="61"/>
      <c r="G59" s="61"/>
      <c r="H59" s="66"/>
      <c r="I59" s="66"/>
      <c r="J59" s="66"/>
      <c r="K59" s="66"/>
      <c r="L59" s="192"/>
      <c r="M59" s="192"/>
      <c r="N59" s="192"/>
      <c r="O59" s="60"/>
      <c r="P59" s="60"/>
      <c r="Q59" s="60"/>
      <c r="R59" s="60"/>
      <c r="S59" s="60"/>
      <c r="T59" s="60"/>
      <c r="U59" s="60"/>
      <c r="V59" s="60"/>
      <c r="W59" s="60"/>
      <c r="X59" s="60"/>
    </row>
    <row r="60" spans="1:24" ht="15.75" x14ac:dyDescent="0.25">
      <c r="A60" s="1"/>
      <c r="D60" s="66"/>
      <c r="E60" s="61"/>
      <c r="F60" s="61"/>
      <c r="G60" s="61"/>
      <c r="H60" s="66"/>
      <c r="I60" s="66"/>
      <c r="J60" s="66"/>
      <c r="K60" s="66"/>
      <c r="L60" s="192"/>
      <c r="M60" s="58"/>
      <c r="N60" s="58"/>
      <c r="O60" s="60"/>
      <c r="P60" s="60"/>
      <c r="Q60" s="60"/>
      <c r="R60" s="60"/>
      <c r="S60" s="60"/>
      <c r="T60" s="60"/>
      <c r="U60" s="60"/>
      <c r="V60" s="60"/>
      <c r="W60" s="60"/>
      <c r="X60" s="60"/>
    </row>
    <row r="61" spans="1:24" ht="15.75" x14ac:dyDescent="0.25">
      <c r="A61" s="1"/>
      <c r="D61" s="66"/>
      <c r="E61" s="61"/>
      <c r="F61" s="61"/>
      <c r="G61" s="61"/>
      <c r="H61" s="66"/>
      <c r="I61" s="66"/>
      <c r="J61" s="61"/>
      <c r="K61" s="178"/>
      <c r="L61" s="192"/>
      <c r="M61" s="58"/>
      <c r="N61" s="58"/>
      <c r="O61" s="60"/>
      <c r="P61" s="60"/>
      <c r="Q61" s="60"/>
      <c r="R61" s="60"/>
      <c r="S61" s="60"/>
      <c r="T61" s="60"/>
      <c r="U61" s="60"/>
      <c r="V61" s="60"/>
      <c r="W61" s="60"/>
      <c r="X61" s="60"/>
    </row>
    <row r="62" spans="1:24" ht="15.75" x14ac:dyDescent="0.25">
      <c r="A62" s="1"/>
      <c r="D62" s="66"/>
      <c r="E62" s="61"/>
      <c r="F62" s="61"/>
      <c r="G62" s="61"/>
      <c r="H62" s="33"/>
      <c r="I62" s="61"/>
      <c r="J62" s="33"/>
      <c r="K62" s="178"/>
      <c r="L62" s="58"/>
      <c r="M62" s="58"/>
      <c r="N62" s="58"/>
      <c r="O62" s="60"/>
      <c r="P62" s="60"/>
      <c r="Q62" s="60"/>
      <c r="R62" s="60"/>
      <c r="S62" s="60"/>
      <c r="T62" s="60"/>
      <c r="U62" s="60"/>
      <c r="V62" s="60"/>
      <c r="W62" s="60"/>
      <c r="X62" s="60"/>
    </row>
    <row r="63" spans="1:24" ht="15.75" x14ac:dyDescent="0.25">
      <c r="A63" s="1"/>
      <c r="D63" s="66"/>
      <c r="E63" s="61"/>
      <c r="F63" s="61"/>
      <c r="G63" s="61"/>
      <c r="H63" s="33"/>
      <c r="I63" s="61"/>
      <c r="J63" s="33"/>
      <c r="K63" s="178"/>
      <c r="L63" s="58"/>
      <c r="M63" s="58"/>
      <c r="N63" s="58"/>
      <c r="O63" s="60"/>
      <c r="P63" s="60"/>
      <c r="Q63" s="60"/>
      <c r="R63" s="60"/>
      <c r="S63" s="60"/>
      <c r="T63" s="60"/>
      <c r="U63" s="60"/>
      <c r="V63" s="60"/>
      <c r="W63" s="60"/>
      <c r="X63" s="60"/>
    </row>
    <row r="64" spans="1:24" ht="15.75" x14ac:dyDescent="0.25">
      <c r="A64" s="1"/>
      <c r="D64" s="66"/>
      <c r="E64" s="61"/>
      <c r="F64" s="61"/>
      <c r="G64" s="61"/>
      <c r="H64" s="33"/>
      <c r="I64" s="61"/>
      <c r="J64" s="61"/>
      <c r="K64" s="33"/>
      <c r="L64" s="58"/>
      <c r="M64" s="58"/>
      <c r="N64" s="58"/>
      <c r="O64" s="60"/>
      <c r="P64" s="60"/>
      <c r="Q64" s="60"/>
      <c r="R64" s="60"/>
      <c r="S64" s="60"/>
      <c r="T64" s="60"/>
      <c r="U64" s="60"/>
      <c r="V64" s="60"/>
      <c r="W64" s="60"/>
      <c r="X64" s="60"/>
    </row>
    <row r="65" spans="1:24" ht="15.75" x14ac:dyDescent="0.25">
      <c r="A65" s="1"/>
      <c r="D65" s="66"/>
      <c r="E65" s="61"/>
      <c r="F65" s="61"/>
      <c r="G65" s="61"/>
      <c r="H65" s="33"/>
      <c r="I65" s="61"/>
      <c r="J65" s="61"/>
      <c r="K65" s="33"/>
      <c r="L65" s="58"/>
      <c r="M65" s="58"/>
      <c r="N65" s="58"/>
      <c r="O65" s="60"/>
      <c r="P65" s="60"/>
      <c r="Q65" s="60"/>
      <c r="R65" s="60"/>
      <c r="S65" s="60"/>
      <c r="T65" s="60"/>
      <c r="U65" s="60"/>
      <c r="V65" s="60"/>
      <c r="W65" s="60"/>
      <c r="X65" s="60"/>
    </row>
    <row r="66" spans="1:24" ht="15.75" x14ac:dyDescent="0.25">
      <c r="A66" s="1"/>
      <c r="D66" s="66"/>
      <c r="E66" s="61"/>
      <c r="F66" s="61"/>
      <c r="G66" s="61"/>
      <c r="H66" s="193"/>
      <c r="I66" s="61"/>
      <c r="J66" s="61"/>
      <c r="K66" s="61"/>
      <c r="L66" s="178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</row>
    <row r="67" spans="1:24" ht="15.75" x14ac:dyDescent="0.25">
      <c r="A67" s="1"/>
      <c r="D67" s="66"/>
      <c r="E67" s="61"/>
      <c r="F67" s="61"/>
      <c r="G67" s="61"/>
      <c r="H67" s="193"/>
      <c r="I67" s="61"/>
      <c r="J67" s="61"/>
      <c r="K67" s="61"/>
      <c r="L67" s="178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</row>
    <row r="68" spans="1:24" ht="15.75" x14ac:dyDescent="0.25">
      <c r="A68" s="1"/>
      <c r="D68" s="66"/>
      <c r="E68" s="61"/>
      <c r="F68" s="61"/>
      <c r="G68" s="61"/>
      <c r="H68" s="66"/>
      <c r="I68" s="66"/>
      <c r="J68" s="66"/>
      <c r="K68" s="66"/>
      <c r="L68" s="192"/>
      <c r="M68" s="192"/>
      <c r="N68" s="192"/>
      <c r="O68" s="60"/>
      <c r="P68" s="60"/>
      <c r="Q68" s="60"/>
      <c r="R68" s="60"/>
      <c r="S68" s="60"/>
      <c r="T68" s="60"/>
      <c r="U68" s="60"/>
      <c r="V68" s="60"/>
      <c r="W68" s="60"/>
      <c r="X68" s="60"/>
    </row>
    <row r="69" spans="1:24" ht="15.75" x14ac:dyDescent="0.25">
      <c r="A69" s="1"/>
      <c r="D69" s="66"/>
      <c r="E69" s="61"/>
      <c r="F69" s="61"/>
      <c r="G69" s="61"/>
      <c r="H69" s="66"/>
      <c r="I69" s="66"/>
      <c r="J69" s="66"/>
      <c r="K69" s="66"/>
      <c r="L69" s="192"/>
      <c r="M69" s="58"/>
      <c r="N69" s="58"/>
      <c r="O69" s="60"/>
      <c r="P69" s="60"/>
      <c r="Q69" s="60"/>
      <c r="R69" s="60"/>
      <c r="S69" s="60"/>
      <c r="T69" s="60"/>
      <c r="U69" s="60"/>
      <c r="V69" s="60"/>
      <c r="W69" s="60"/>
      <c r="X69" s="60"/>
    </row>
    <row r="70" spans="1:24" ht="15.75" x14ac:dyDescent="0.25">
      <c r="A70" s="1"/>
      <c r="D70" s="66"/>
      <c r="E70" s="61"/>
      <c r="F70" s="61"/>
      <c r="G70" s="61"/>
      <c r="H70" s="66"/>
      <c r="I70" s="66"/>
      <c r="J70" s="61"/>
      <c r="K70" s="178"/>
      <c r="L70" s="192"/>
      <c r="M70" s="58"/>
      <c r="N70" s="58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1:24" ht="15.75" x14ac:dyDescent="0.25">
      <c r="A71" s="1"/>
      <c r="D71" s="66"/>
      <c r="E71" s="61"/>
      <c r="F71" s="61"/>
      <c r="G71" s="61"/>
      <c r="H71" s="33"/>
      <c r="I71" s="61"/>
      <c r="J71" s="33"/>
      <c r="K71" s="178"/>
      <c r="L71" s="58"/>
      <c r="M71" s="58"/>
      <c r="N71" s="58"/>
      <c r="O71" s="60"/>
      <c r="P71" s="60"/>
      <c r="Q71" s="60"/>
      <c r="R71" s="60"/>
      <c r="S71" s="60"/>
      <c r="T71" s="60"/>
      <c r="U71" s="60"/>
      <c r="V71" s="60"/>
      <c r="W71" s="60"/>
      <c r="X71" s="60"/>
    </row>
    <row r="72" spans="1:24" ht="15.75" x14ac:dyDescent="0.25">
      <c r="A72" s="1"/>
      <c r="D72" s="66"/>
      <c r="E72" s="61"/>
      <c r="F72" s="61"/>
      <c r="G72" s="61"/>
      <c r="H72" s="33"/>
      <c r="I72" s="61"/>
      <c r="J72" s="33"/>
      <c r="K72" s="178"/>
      <c r="L72" s="58"/>
      <c r="M72" s="58"/>
      <c r="N72" s="58"/>
      <c r="O72" s="60"/>
      <c r="P72" s="60"/>
      <c r="Q72" s="60"/>
      <c r="R72" s="60"/>
      <c r="S72" s="60"/>
      <c r="T72" s="60"/>
      <c r="U72" s="60"/>
      <c r="V72" s="60"/>
      <c r="W72" s="60"/>
      <c r="X72" s="60"/>
    </row>
    <row r="73" spans="1:24" ht="15.75" x14ac:dyDescent="0.25">
      <c r="A73" s="1"/>
      <c r="D73" s="66"/>
      <c r="E73" s="228"/>
      <c r="F73" s="61"/>
      <c r="G73" s="61"/>
      <c r="H73" s="33"/>
      <c r="I73" s="61"/>
      <c r="J73" s="61"/>
      <c r="K73" s="33"/>
      <c r="L73" s="58"/>
      <c r="M73" s="58"/>
      <c r="N73" s="58"/>
      <c r="O73" s="60"/>
      <c r="P73" s="60"/>
      <c r="Q73" s="60"/>
      <c r="R73" s="60"/>
      <c r="S73" s="60"/>
      <c r="T73" s="60"/>
      <c r="U73" s="60"/>
      <c r="V73" s="60"/>
      <c r="W73" s="60"/>
      <c r="X73" s="60"/>
    </row>
    <row r="74" spans="1:24" ht="15.75" x14ac:dyDescent="0.25">
      <c r="A74" s="1"/>
      <c r="D74" s="66"/>
      <c r="E74" s="61"/>
      <c r="F74" s="61"/>
      <c r="G74" s="61"/>
      <c r="H74" s="33"/>
      <c r="I74" s="61"/>
      <c r="J74" s="61"/>
      <c r="K74" s="33"/>
      <c r="L74" s="58"/>
      <c r="M74" s="58"/>
      <c r="N74" s="58"/>
      <c r="O74" s="60"/>
      <c r="P74" s="60"/>
      <c r="Q74" s="60"/>
      <c r="R74" s="60"/>
      <c r="S74" s="60"/>
      <c r="T74" s="60"/>
      <c r="U74" s="60"/>
      <c r="V74" s="60"/>
      <c r="W74" s="60"/>
      <c r="X74" s="60"/>
    </row>
    <row r="75" spans="1:24" ht="15.75" x14ac:dyDescent="0.25">
      <c r="A75" s="1"/>
      <c r="D75" s="66"/>
      <c r="E75" s="177"/>
      <c r="F75" s="177"/>
      <c r="G75" s="177"/>
      <c r="H75" s="178"/>
      <c r="I75" s="178"/>
      <c r="J75" s="178"/>
      <c r="K75" s="178"/>
      <c r="L75" s="178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 ht="15.75" x14ac:dyDescent="0.25">
      <c r="A76" s="1"/>
      <c r="D76" s="66"/>
      <c r="E76" s="177"/>
      <c r="F76" s="177"/>
      <c r="G76" s="177"/>
      <c r="H76" s="178"/>
      <c r="I76" s="178"/>
      <c r="J76" s="178"/>
      <c r="K76" s="178"/>
      <c r="L76" s="178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</row>
    <row r="77" spans="1:24" ht="15" x14ac:dyDescent="0.25">
      <c r="A77" s="1"/>
      <c r="D77" s="58"/>
      <c r="E77" s="60"/>
      <c r="F77" s="178"/>
      <c r="G77" s="178"/>
      <c r="H77" s="178"/>
      <c r="I77" s="178"/>
      <c r="J77" s="178"/>
      <c r="K77" s="178"/>
      <c r="L77" s="178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</row>
    <row r="78" spans="1:24" ht="15" x14ac:dyDescent="0.25">
      <c r="A78" s="1"/>
      <c r="D78" s="58"/>
      <c r="E78" s="60"/>
      <c r="F78" s="178"/>
      <c r="G78" s="178"/>
      <c r="H78" s="231"/>
      <c r="I78" s="178"/>
      <c r="J78" s="178"/>
      <c r="K78" s="178"/>
      <c r="L78" s="178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</row>
    <row r="79" spans="1:24" ht="15.75" x14ac:dyDescent="0.25">
      <c r="A79" s="1"/>
      <c r="D79" s="58"/>
      <c r="E79" s="60"/>
      <c r="F79" s="178"/>
      <c r="G79" s="178"/>
      <c r="H79" s="66"/>
      <c r="I79" s="66"/>
      <c r="J79" s="66"/>
      <c r="K79" s="66"/>
      <c r="L79" s="192"/>
      <c r="M79" s="192"/>
      <c r="N79" s="192"/>
      <c r="O79" s="60"/>
      <c r="P79" s="60"/>
      <c r="Q79" s="60"/>
      <c r="R79" s="60"/>
      <c r="S79" s="60"/>
      <c r="T79" s="60"/>
      <c r="U79" s="60"/>
      <c r="V79" s="60"/>
      <c r="W79" s="60"/>
      <c r="X79" s="60"/>
    </row>
    <row r="80" spans="1:24" ht="15.75" x14ac:dyDescent="0.25">
      <c r="A80" s="1"/>
      <c r="D80" s="58"/>
      <c r="E80" s="60"/>
      <c r="F80" s="60"/>
      <c r="G80" s="60"/>
      <c r="H80" s="61"/>
      <c r="I80" s="61"/>
      <c r="J80" s="61"/>
      <c r="K80" s="178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</row>
    <row r="81" spans="1:24" ht="15.75" x14ac:dyDescent="0.25">
      <c r="A81" s="1"/>
      <c r="D81" s="58"/>
      <c r="E81" s="60"/>
      <c r="F81" s="60"/>
      <c r="G81" s="60"/>
      <c r="H81" s="61"/>
      <c r="I81" s="61"/>
      <c r="J81" s="61"/>
      <c r="K81" s="178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</row>
    <row r="82" spans="1:24" ht="15.75" x14ac:dyDescent="0.25">
      <c r="A82" s="1"/>
      <c r="D82" s="58"/>
      <c r="E82" s="60"/>
      <c r="F82" s="60"/>
      <c r="G82" s="60"/>
      <c r="H82" s="61"/>
      <c r="I82" s="61"/>
      <c r="J82" s="61"/>
      <c r="K82" s="61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</row>
    <row r="83" spans="1:24" x14ac:dyDescent="0.2">
      <c r="A83" s="1"/>
      <c r="D83" s="58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1:24" x14ac:dyDescent="0.2">
      <c r="A84" s="1"/>
      <c r="D84" s="58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</row>
    <row r="85" spans="1:24" x14ac:dyDescent="0.2">
      <c r="A85" s="1"/>
      <c r="D85" s="58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</row>
    <row r="86" spans="1:24" x14ac:dyDescent="0.2">
      <c r="A86" s="1"/>
      <c r="D86" s="58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</row>
    <row r="87" spans="1:24" x14ac:dyDescent="0.2">
      <c r="A87" s="1"/>
      <c r="D87" s="58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1:24" x14ac:dyDescent="0.2">
      <c r="A88" s="1"/>
      <c r="D88" s="58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</row>
    <row r="89" spans="1:24" x14ac:dyDescent="0.2">
      <c r="A89" s="1"/>
    </row>
    <row r="90" spans="1:24" x14ac:dyDescent="0.2">
      <c r="A90" s="1"/>
    </row>
    <row r="91" spans="1:24" x14ac:dyDescent="0.2">
      <c r="A91" s="1"/>
    </row>
    <row r="92" spans="1:24" x14ac:dyDescent="0.2">
      <c r="A92" s="1"/>
    </row>
    <row r="93" spans="1:24" x14ac:dyDescent="0.2">
      <c r="A93" s="1"/>
    </row>
    <row r="94" spans="1:24" ht="15.75" x14ac:dyDescent="0.25">
      <c r="A94" s="1"/>
      <c r="E94" s="35"/>
    </row>
    <row r="95" spans="1:24" ht="15.75" x14ac:dyDescent="0.25">
      <c r="A95" s="1"/>
      <c r="E95" s="35"/>
    </row>
    <row r="96" spans="1:24" ht="15.75" x14ac:dyDescent="0.25">
      <c r="A96" s="1"/>
      <c r="E96" s="35"/>
    </row>
    <row r="97" spans="1:1" x14ac:dyDescent="0.2">
      <c r="A97" s="1"/>
    </row>
    <row r="98" spans="1:1" x14ac:dyDescent="0.2">
      <c r="A98" s="1"/>
    </row>
    <row r="99" spans="1:1" x14ac:dyDescent="0.2">
      <c r="A99" s="1"/>
    </row>
  </sheetData>
  <autoFilter ref="D5:E5">
    <sortState ref="D6:E24">
      <sortCondition ref="D5"/>
    </sortState>
  </autoFilter>
  <dataConsolidate/>
  <mergeCells count="5">
    <mergeCell ref="A5:A11"/>
    <mergeCell ref="D1:I1"/>
    <mergeCell ref="G2:I2"/>
    <mergeCell ref="E4:G4"/>
    <mergeCell ref="D2:E2"/>
  </mergeCells>
  <conditionalFormatting sqref="B2:C2 B4:C65505">
    <cfRule type="cellIs" dxfId="11" priority="1" stopIfTrue="1" operator="equal">
      <formula>"лично"</formula>
    </cfRule>
    <cfRule type="cellIs" dxfId="10" priority="2" stopIfTrue="1" operator="equal">
      <formula>"в/к"</formula>
    </cfRule>
  </conditionalFormatting>
  <pageMargins left="0.23622047244094491" right="2.0833333333333332E-2" top="0.23622047244094491" bottom="0.19685039370078741" header="0.31496062992125984" footer="0.31496062992125984"/>
  <pageSetup paperSize="9" orientation="portrait" r:id="rId1"/>
  <headerFooter alignWithMargins="0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"/>
  <sheetViews>
    <sheetView view="pageLayout" topLeftCell="B1" workbookViewId="0">
      <selection sqref="A1:F9"/>
    </sheetView>
  </sheetViews>
  <sheetFormatPr defaultRowHeight="15" x14ac:dyDescent="0.25"/>
  <cols>
    <col min="1" max="1" width="7.85546875" hidden="1" customWidth="1"/>
    <col min="2" max="2" width="51.140625" customWidth="1"/>
    <col min="3" max="3" width="12.85546875" customWidth="1"/>
  </cols>
  <sheetData>
    <row r="1" spans="1:8" ht="36.75" customHeight="1" x14ac:dyDescent="0.25">
      <c r="A1" s="303" t="s">
        <v>35</v>
      </c>
      <c r="B1" s="303"/>
      <c r="C1" s="303"/>
      <c r="D1" s="303"/>
      <c r="E1" s="303"/>
      <c r="F1" s="2"/>
      <c r="G1" s="2"/>
      <c r="H1" s="2"/>
    </row>
    <row r="2" spans="1:8" ht="15.75" customHeight="1" x14ac:dyDescent="0.25">
      <c r="A2" s="322" t="s">
        <v>36</v>
      </c>
      <c r="B2" s="322"/>
      <c r="C2" s="331" t="s">
        <v>37</v>
      </c>
      <c r="D2" s="331"/>
      <c r="E2" s="331"/>
      <c r="F2" s="48"/>
    </row>
    <row r="3" spans="1:8" ht="18.75" x14ac:dyDescent="0.25">
      <c r="B3" s="332" t="s">
        <v>559</v>
      </c>
      <c r="C3" s="332"/>
      <c r="D3" s="332"/>
      <c r="E3" s="332"/>
      <c r="F3" s="332"/>
    </row>
    <row r="5" spans="1:8" x14ac:dyDescent="0.25">
      <c r="A5" s="102"/>
      <c r="B5" s="102" t="s">
        <v>0</v>
      </c>
      <c r="C5" s="102" t="s">
        <v>1</v>
      </c>
    </row>
    <row r="6" spans="1:8" ht="20.25" x14ac:dyDescent="0.25">
      <c r="A6" s="103"/>
      <c r="B6" s="278" t="s">
        <v>41</v>
      </c>
      <c r="C6" s="279">
        <v>1</v>
      </c>
    </row>
    <row r="7" spans="1:8" ht="20.25" x14ac:dyDescent="0.25">
      <c r="A7" s="103"/>
      <c r="B7" s="278" t="s">
        <v>38</v>
      </c>
      <c r="C7" s="279">
        <v>2</v>
      </c>
    </row>
    <row r="8" spans="1:8" ht="20.25" x14ac:dyDescent="0.25">
      <c r="A8" s="103"/>
      <c r="B8" s="278" t="s">
        <v>558</v>
      </c>
      <c r="C8" s="279">
        <v>3</v>
      </c>
    </row>
  </sheetData>
  <autoFilter ref="A5:C5">
    <sortState ref="A6:C31">
      <sortCondition ref="C5"/>
    </sortState>
  </autoFilter>
  <mergeCells count="4">
    <mergeCell ref="A1:E1"/>
    <mergeCell ref="C2:E2"/>
    <mergeCell ref="A2:B2"/>
    <mergeCell ref="B3:F3"/>
  </mergeCells>
  <pageMargins left="0.72916666666666663" right="0.25" top="0.19791666666666666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F76"/>
  <sheetViews>
    <sheetView view="pageLayout" zoomScaleSheetLayoutView="106" workbookViewId="0">
      <selection sqref="A1:M10"/>
    </sheetView>
  </sheetViews>
  <sheetFormatPr defaultColWidth="13" defaultRowHeight="15" x14ac:dyDescent="0.2"/>
  <cols>
    <col min="1" max="1" width="2" style="47" customWidth="1"/>
    <col min="2" max="2" width="41.7109375" style="1" customWidth="1"/>
    <col min="3" max="3" width="26" style="38" customWidth="1"/>
    <col min="4" max="4" width="6.7109375" style="40" hidden="1" customWidth="1"/>
    <col min="5" max="5" width="6.140625" style="40" hidden="1" customWidth="1"/>
    <col min="6" max="6" width="5" style="40" hidden="1" customWidth="1"/>
    <col min="7" max="7" width="6.42578125" style="40" hidden="1" customWidth="1"/>
    <col min="8" max="10" width="5.42578125" style="8" hidden="1" customWidth="1"/>
    <col min="11" max="11" width="5.28515625" style="8" hidden="1" customWidth="1"/>
    <col min="12" max="12" width="16" style="3" customWidth="1"/>
    <col min="13" max="13" width="10.5703125" style="8" customWidth="1"/>
    <col min="14" max="14" width="9.140625" style="8" hidden="1" customWidth="1"/>
    <col min="15" max="15" width="9.5703125" style="1" hidden="1" customWidth="1"/>
    <col min="16" max="16" width="5.28515625" style="1" hidden="1" customWidth="1"/>
    <col min="17" max="36" width="13" style="4"/>
    <col min="37" max="97" width="13" style="1"/>
    <col min="98" max="98" width="4.5703125" style="1" customWidth="1"/>
    <col min="99" max="99" width="23.5703125" style="1" customWidth="1"/>
    <col min="100" max="100" width="30.28515625" style="1" customWidth="1"/>
    <col min="101" max="101" width="10.42578125" style="1" customWidth="1"/>
    <col min="102" max="102" width="6.7109375" style="1" bestFit="1" customWidth="1"/>
    <col min="103" max="103" width="6.140625" style="1" customWidth="1"/>
    <col min="104" max="104" width="5" style="1" customWidth="1"/>
    <col min="105" max="105" width="6.42578125" style="1" customWidth="1"/>
    <col min="106" max="108" width="5.42578125" style="1" customWidth="1"/>
    <col min="109" max="109" width="5.28515625" style="1" customWidth="1"/>
    <col min="110" max="110" width="5.42578125" style="1" customWidth="1"/>
    <col min="111" max="111" width="5.7109375" style="1" bestFit="1" customWidth="1"/>
    <col min="112" max="112" width="9.42578125" style="1" customWidth="1"/>
    <col min="113" max="113" width="10.140625" style="1" customWidth="1"/>
    <col min="114" max="114" width="9.140625" style="1" customWidth="1"/>
    <col min="115" max="115" width="9.5703125" style="1" customWidth="1"/>
    <col min="116" max="116" width="5.28515625" style="1" bestFit="1" customWidth="1"/>
    <col min="117" max="117" width="5.140625" style="1" customWidth="1"/>
    <col min="118" max="118" width="7.42578125" style="1" bestFit="1" customWidth="1"/>
    <col min="119" max="119" width="8.5703125" style="1" bestFit="1" customWidth="1"/>
    <col min="120" max="122" width="13.140625" style="1" bestFit="1" customWidth="1"/>
    <col min="123" max="123" width="13" style="1"/>
    <col min="124" max="124" width="29.42578125" style="1" bestFit="1" customWidth="1"/>
    <col min="125" max="353" width="13" style="1"/>
    <col min="354" max="354" width="4.5703125" style="1" customWidth="1"/>
    <col min="355" max="355" width="23.5703125" style="1" customWidth="1"/>
    <col min="356" max="356" width="30.28515625" style="1" customWidth="1"/>
    <col min="357" max="357" width="10.42578125" style="1" customWidth="1"/>
    <col min="358" max="358" width="6.7109375" style="1" bestFit="1" customWidth="1"/>
    <col min="359" max="359" width="6.140625" style="1" customWidth="1"/>
    <col min="360" max="360" width="5" style="1" customWidth="1"/>
    <col min="361" max="361" width="6.42578125" style="1" customWidth="1"/>
    <col min="362" max="364" width="5.42578125" style="1" customWidth="1"/>
    <col min="365" max="365" width="5.28515625" style="1" customWidth="1"/>
    <col min="366" max="366" width="5.42578125" style="1" customWidth="1"/>
    <col min="367" max="367" width="5.7109375" style="1" bestFit="1" customWidth="1"/>
    <col min="368" max="368" width="9.42578125" style="1" customWidth="1"/>
    <col min="369" max="369" width="10.140625" style="1" customWidth="1"/>
    <col min="370" max="370" width="9.140625" style="1" customWidth="1"/>
    <col min="371" max="371" width="9.5703125" style="1" customWidth="1"/>
    <col min="372" max="372" width="5.28515625" style="1" bestFit="1" customWidth="1"/>
    <col min="373" max="373" width="5.140625" style="1" customWidth="1"/>
    <col min="374" max="374" width="7.42578125" style="1" bestFit="1" customWidth="1"/>
    <col min="375" max="375" width="8.5703125" style="1" bestFit="1" customWidth="1"/>
    <col min="376" max="378" width="13.140625" style="1" bestFit="1" customWidth="1"/>
    <col min="379" max="379" width="13" style="1"/>
    <col min="380" max="380" width="29.42578125" style="1" bestFit="1" customWidth="1"/>
    <col min="381" max="609" width="13" style="1"/>
    <col min="610" max="610" width="4.5703125" style="1" customWidth="1"/>
    <col min="611" max="611" width="23.5703125" style="1" customWidth="1"/>
    <col min="612" max="612" width="30.28515625" style="1" customWidth="1"/>
    <col min="613" max="613" width="10.42578125" style="1" customWidth="1"/>
    <col min="614" max="614" width="6.7109375" style="1" bestFit="1" customWidth="1"/>
    <col min="615" max="615" width="6.140625" style="1" customWidth="1"/>
    <col min="616" max="616" width="5" style="1" customWidth="1"/>
    <col min="617" max="617" width="6.42578125" style="1" customWidth="1"/>
    <col min="618" max="620" width="5.42578125" style="1" customWidth="1"/>
    <col min="621" max="621" width="5.28515625" style="1" customWidth="1"/>
    <col min="622" max="622" width="5.42578125" style="1" customWidth="1"/>
    <col min="623" max="623" width="5.7109375" style="1" bestFit="1" customWidth="1"/>
    <col min="624" max="624" width="9.42578125" style="1" customWidth="1"/>
    <col min="625" max="625" width="10.140625" style="1" customWidth="1"/>
    <col min="626" max="626" width="9.140625" style="1" customWidth="1"/>
    <col min="627" max="627" width="9.5703125" style="1" customWidth="1"/>
    <col min="628" max="628" width="5.28515625" style="1" bestFit="1" customWidth="1"/>
    <col min="629" max="629" width="5.140625" style="1" customWidth="1"/>
    <col min="630" max="630" width="7.42578125" style="1" bestFit="1" customWidth="1"/>
    <col min="631" max="631" width="8.5703125" style="1" bestFit="1" customWidth="1"/>
    <col min="632" max="634" width="13.140625" style="1" bestFit="1" customWidth="1"/>
    <col min="635" max="635" width="13" style="1"/>
    <col min="636" max="636" width="29.42578125" style="1" bestFit="1" customWidth="1"/>
    <col min="637" max="865" width="13" style="1"/>
    <col min="866" max="866" width="4.5703125" style="1" customWidth="1"/>
    <col min="867" max="867" width="23.5703125" style="1" customWidth="1"/>
    <col min="868" max="868" width="30.28515625" style="1" customWidth="1"/>
    <col min="869" max="869" width="10.42578125" style="1" customWidth="1"/>
    <col min="870" max="870" width="6.7109375" style="1" bestFit="1" customWidth="1"/>
    <col min="871" max="871" width="6.140625" style="1" customWidth="1"/>
    <col min="872" max="872" width="5" style="1" customWidth="1"/>
    <col min="873" max="873" width="6.42578125" style="1" customWidth="1"/>
    <col min="874" max="876" width="5.42578125" style="1" customWidth="1"/>
    <col min="877" max="877" width="5.28515625" style="1" customWidth="1"/>
    <col min="878" max="878" width="5.42578125" style="1" customWidth="1"/>
    <col min="879" max="879" width="5.7109375" style="1" bestFit="1" customWidth="1"/>
    <col min="880" max="880" width="9.42578125" style="1" customWidth="1"/>
    <col min="881" max="881" width="10.140625" style="1" customWidth="1"/>
    <col min="882" max="882" width="9.140625" style="1" customWidth="1"/>
    <col min="883" max="883" width="9.5703125" style="1" customWidth="1"/>
    <col min="884" max="884" width="5.28515625" style="1" bestFit="1" customWidth="1"/>
    <col min="885" max="885" width="5.140625" style="1" customWidth="1"/>
    <col min="886" max="886" width="7.42578125" style="1" bestFit="1" customWidth="1"/>
    <col min="887" max="887" width="8.5703125" style="1" bestFit="1" customWidth="1"/>
    <col min="888" max="890" width="13.140625" style="1" bestFit="1" customWidth="1"/>
    <col min="891" max="891" width="13" style="1"/>
    <col min="892" max="892" width="29.42578125" style="1" bestFit="1" customWidth="1"/>
    <col min="893" max="1121" width="13" style="1"/>
    <col min="1122" max="1122" width="4.5703125" style="1" customWidth="1"/>
    <col min="1123" max="1123" width="23.5703125" style="1" customWidth="1"/>
    <col min="1124" max="1124" width="30.28515625" style="1" customWidth="1"/>
    <col min="1125" max="1125" width="10.42578125" style="1" customWidth="1"/>
    <col min="1126" max="1126" width="6.7109375" style="1" bestFit="1" customWidth="1"/>
    <col min="1127" max="1127" width="6.140625" style="1" customWidth="1"/>
    <col min="1128" max="1128" width="5" style="1" customWidth="1"/>
    <col min="1129" max="1129" width="6.42578125" style="1" customWidth="1"/>
    <col min="1130" max="1132" width="5.42578125" style="1" customWidth="1"/>
    <col min="1133" max="1133" width="5.28515625" style="1" customWidth="1"/>
    <col min="1134" max="1134" width="5.42578125" style="1" customWidth="1"/>
    <col min="1135" max="1135" width="5.7109375" style="1" bestFit="1" customWidth="1"/>
    <col min="1136" max="1136" width="9.42578125" style="1" customWidth="1"/>
    <col min="1137" max="1137" width="10.140625" style="1" customWidth="1"/>
    <col min="1138" max="1138" width="9.140625" style="1" customWidth="1"/>
    <col min="1139" max="1139" width="9.5703125" style="1" customWidth="1"/>
    <col min="1140" max="1140" width="5.28515625" style="1" bestFit="1" customWidth="1"/>
    <col min="1141" max="1141" width="5.140625" style="1" customWidth="1"/>
    <col min="1142" max="1142" width="7.42578125" style="1" bestFit="1" customWidth="1"/>
    <col min="1143" max="1143" width="8.5703125" style="1" bestFit="1" customWidth="1"/>
    <col min="1144" max="1146" width="13.140625" style="1" bestFit="1" customWidth="1"/>
    <col min="1147" max="1147" width="13" style="1"/>
    <col min="1148" max="1148" width="29.42578125" style="1" bestFit="1" customWidth="1"/>
    <col min="1149" max="1377" width="13" style="1"/>
    <col min="1378" max="1378" width="4.5703125" style="1" customWidth="1"/>
    <col min="1379" max="1379" width="23.5703125" style="1" customWidth="1"/>
    <col min="1380" max="1380" width="30.28515625" style="1" customWidth="1"/>
    <col min="1381" max="1381" width="10.42578125" style="1" customWidth="1"/>
    <col min="1382" max="1382" width="6.7109375" style="1" bestFit="1" customWidth="1"/>
    <col min="1383" max="1383" width="6.140625" style="1" customWidth="1"/>
    <col min="1384" max="1384" width="5" style="1" customWidth="1"/>
    <col min="1385" max="1385" width="6.42578125" style="1" customWidth="1"/>
    <col min="1386" max="1388" width="5.42578125" style="1" customWidth="1"/>
    <col min="1389" max="1389" width="5.28515625" style="1" customWidth="1"/>
    <col min="1390" max="1390" width="5.42578125" style="1" customWidth="1"/>
    <col min="1391" max="1391" width="5.7109375" style="1" bestFit="1" customWidth="1"/>
    <col min="1392" max="1392" width="9.42578125" style="1" customWidth="1"/>
    <col min="1393" max="1393" width="10.140625" style="1" customWidth="1"/>
    <col min="1394" max="1394" width="9.140625" style="1" customWidth="1"/>
    <col min="1395" max="1395" width="9.5703125" style="1" customWidth="1"/>
    <col min="1396" max="1396" width="5.28515625" style="1" bestFit="1" customWidth="1"/>
    <col min="1397" max="1397" width="5.140625" style="1" customWidth="1"/>
    <col min="1398" max="1398" width="7.42578125" style="1" bestFit="1" customWidth="1"/>
    <col min="1399" max="1399" width="8.5703125" style="1" bestFit="1" customWidth="1"/>
    <col min="1400" max="1402" width="13.140625" style="1" bestFit="1" customWidth="1"/>
    <col min="1403" max="1403" width="13" style="1"/>
    <col min="1404" max="1404" width="29.42578125" style="1" bestFit="1" customWidth="1"/>
    <col min="1405" max="1633" width="13" style="1"/>
    <col min="1634" max="1634" width="4.5703125" style="1" customWidth="1"/>
    <col min="1635" max="1635" width="23.5703125" style="1" customWidth="1"/>
    <col min="1636" max="1636" width="30.28515625" style="1" customWidth="1"/>
    <col min="1637" max="1637" width="10.42578125" style="1" customWidth="1"/>
    <col min="1638" max="1638" width="6.7109375" style="1" bestFit="1" customWidth="1"/>
    <col min="1639" max="1639" width="6.140625" style="1" customWidth="1"/>
    <col min="1640" max="1640" width="5" style="1" customWidth="1"/>
    <col min="1641" max="1641" width="6.42578125" style="1" customWidth="1"/>
    <col min="1642" max="1644" width="5.42578125" style="1" customWidth="1"/>
    <col min="1645" max="1645" width="5.28515625" style="1" customWidth="1"/>
    <col min="1646" max="1646" width="5.42578125" style="1" customWidth="1"/>
    <col min="1647" max="1647" width="5.7109375" style="1" bestFit="1" customWidth="1"/>
    <col min="1648" max="1648" width="9.42578125" style="1" customWidth="1"/>
    <col min="1649" max="1649" width="10.140625" style="1" customWidth="1"/>
    <col min="1650" max="1650" width="9.140625" style="1" customWidth="1"/>
    <col min="1651" max="1651" width="9.5703125" style="1" customWidth="1"/>
    <col min="1652" max="1652" width="5.28515625" style="1" bestFit="1" customWidth="1"/>
    <col min="1653" max="1653" width="5.140625" style="1" customWidth="1"/>
    <col min="1654" max="1654" width="7.42578125" style="1" bestFit="1" customWidth="1"/>
    <col min="1655" max="1655" width="8.5703125" style="1" bestFit="1" customWidth="1"/>
    <col min="1656" max="1658" width="13.140625" style="1" bestFit="1" customWidth="1"/>
    <col min="1659" max="1659" width="13" style="1"/>
    <col min="1660" max="1660" width="29.42578125" style="1" bestFit="1" customWidth="1"/>
    <col min="1661" max="1889" width="13" style="1"/>
    <col min="1890" max="1890" width="4.5703125" style="1" customWidth="1"/>
    <col min="1891" max="1891" width="23.5703125" style="1" customWidth="1"/>
    <col min="1892" max="1892" width="30.28515625" style="1" customWidth="1"/>
    <col min="1893" max="1893" width="10.42578125" style="1" customWidth="1"/>
    <col min="1894" max="1894" width="6.7109375" style="1" bestFit="1" customWidth="1"/>
    <col min="1895" max="1895" width="6.140625" style="1" customWidth="1"/>
    <col min="1896" max="1896" width="5" style="1" customWidth="1"/>
    <col min="1897" max="1897" width="6.42578125" style="1" customWidth="1"/>
    <col min="1898" max="1900" width="5.42578125" style="1" customWidth="1"/>
    <col min="1901" max="1901" width="5.28515625" style="1" customWidth="1"/>
    <col min="1902" max="1902" width="5.42578125" style="1" customWidth="1"/>
    <col min="1903" max="1903" width="5.7109375" style="1" bestFit="1" customWidth="1"/>
    <col min="1904" max="1904" width="9.42578125" style="1" customWidth="1"/>
    <col min="1905" max="1905" width="10.140625" style="1" customWidth="1"/>
    <col min="1906" max="1906" width="9.140625" style="1" customWidth="1"/>
    <col min="1907" max="1907" width="9.5703125" style="1" customWidth="1"/>
    <col min="1908" max="1908" width="5.28515625" style="1" bestFit="1" customWidth="1"/>
    <col min="1909" max="1909" width="5.140625" style="1" customWidth="1"/>
    <col min="1910" max="1910" width="7.42578125" style="1" bestFit="1" customWidth="1"/>
    <col min="1911" max="1911" width="8.5703125" style="1" bestFit="1" customWidth="1"/>
    <col min="1912" max="1914" width="13.140625" style="1" bestFit="1" customWidth="1"/>
    <col min="1915" max="1915" width="13" style="1"/>
    <col min="1916" max="1916" width="29.42578125" style="1" bestFit="1" customWidth="1"/>
    <col min="1917" max="2145" width="13" style="1"/>
    <col min="2146" max="2146" width="4.5703125" style="1" customWidth="1"/>
    <col min="2147" max="2147" width="23.5703125" style="1" customWidth="1"/>
    <col min="2148" max="2148" width="30.28515625" style="1" customWidth="1"/>
    <col min="2149" max="2149" width="10.42578125" style="1" customWidth="1"/>
    <col min="2150" max="2150" width="6.7109375" style="1" bestFit="1" customWidth="1"/>
    <col min="2151" max="2151" width="6.140625" style="1" customWidth="1"/>
    <col min="2152" max="2152" width="5" style="1" customWidth="1"/>
    <col min="2153" max="2153" width="6.42578125" style="1" customWidth="1"/>
    <col min="2154" max="2156" width="5.42578125" style="1" customWidth="1"/>
    <col min="2157" max="2157" width="5.28515625" style="1" customWidth="1"/>
    <col min="2158" max="2158" width="5.42578125" style="1" customWidth="1"/>
    <col min="2159" max="2159" width="5.7109375" style="1" bestFit="1" customWidth="1"/>
    <col min="2160" max="2160" width="9.42578125" style="1" customWidth="1"/>
    <col min="2161" max="2161" width="10.140625" style="1" customWidth="1"/>
    <col min="2162" max="2162" width="9.140625" style="1" customWidth="1"/>
    <col min="2163" max="2163" width="9.5703125" style="1" customWidth="1"/>
    <col min="2164" max="2164" width="5.28515625" style="1" bestFit="1" customWidth="1"/>
    <col min="2165" max="2165" width="5.140625" style="1" customWidth="1"/>
    <col min="2166" max="2166" width="7.42578125" style="1" bestFit="1" customWidth="1"/>
    <col min="2167" max="2167" width="8.5703125" style="1" bestFit="1" customWidth="1"/>
    <col min="2168" max="2170" width="13.140625" style="1" bestFit="1" customWidth="1"/>
    <col min="2171" max="2171" width="13" style="1"/>
    <col min="2172" max="2172" width="29.42578125" style="1" bestFit="1" customWidth="1"/>
    <col min="2173" max="2401" width="13" style="1"/>
    <col min="2402" max="2402" width="4.5703125" style="1" customWidth="1"/>
    <col min="2403" max="2403" width="23.5703125" style="1" customWidth="1"/>
    <col min="2404" max="2404" width="30.28515625" style="1" customWidth="1"/>
    <col min="2405" max="2405" width="10.42578125" style="1" customWidth="1"/>
    <col min="2406" max="2406" width="6.7109375" style="1" bestFit="1" customWidth="1"/>
    <col min="2407" max="2407" width="6.140625" style="1" customWidth="1"/>
    <col min="2408" max="2408" width="5" style="1" customWidth="1"/>
    <col min="2409" max="2409" width="6.42578125" style="1" customWidth="1"/>
    <col min="2410" max="2412" width="5.42578125" style="1" customWidth="1"/>
    <col min="2413" max="2413" width="5.28515625" style="1" customWidth="1"/>
    <col min="2414" max="2414" width="5.42578125" style="1" customWidth="1"/>
    <col min="2415" max="2415" width="5.7109375" style="1" bestFit="1" customWidth="1"/>
    <col min="2416" max="2416" width="9.42578125" style="1" customWidth="1"/>
    <col min="2417" max="2417" width="10.140625" style="1" customWidth="1"/>
    <col min="2418" max="2418" width="9.140625" style="1" customWidth="1"/>
    <col min="2419" max="2419" width="9.5703125" style="1" customWidth="1"/>
    <col min="2420" max="2420" width="5.28515625" style="1" bestFit="1" customWidth="1"/>
    <col min="2421" max="2421" width="5.140625" style="1" customWidth="1"/>
    <col min="2422" max="2422" width="7.42578125" style="1" bestFit="1" customWidth="1"/>
    <col min="2423" max="2423" width="8.5703125" style="1" bestFit="1" customWidth="1"/>
    <col min="2424" max="2426" width="13.140625" style="1" bestFit="1" customWidth="1"/>
    <col min="2427" max="2427" width="13" style="1"/>
    <col min="2428" max="2428" width="29.42578125" style="1" bestFit="1" customWidth="1"/>
    <col min="2429" max="2657" width="13" style="1"/>
    <col min="2658" max="2658" width="4.5703125" style="1" customWidth="1"/>
    <col min="2659" max="2659" width="23.5703125" style="1" customWidth="1"/>
    <col min="2660" max="2660" width="30.28515625" style="1" customWidth="1"/>
    <col min="2661" max="2661" width="10.42578125" style="1" customWidth="1"/>
    <col min="2662" max="2662" width="6.7109375" style="1" bestFit="1" customWidth="1"/>
    <col min="2663" max="2663" width="6.140625" style="1" customWidth="1"/>
    <col min="2664" max="2664" width="5" style="1" customWidth="1"/>
    <col min="2665" max="2665" width="6.42578125" style="1" customWidth="1"/>
    <col min="2666" max="2668" width="5.42578125" style="1" customWidth="1"/>
    <col min="2669" max="2669" width="5.28515625" style="1" customWidth="1"/>
    <col min="2670" max="2670" width="5.42578125" style="1" customWidth="1"/>
    <col min="2671" max="2671" width="5.7109375" style="1" bestFit="1" customWidth="1"/>
    <col min="2672" max="2672" width="9.42578125" style="1" customWidth="1"/>
    <col min="2673" max="2673" width="10.140625" style="1" customWidth="1"/>
    <col min="2674" max="2674" width="9.140625" style="1" customWidth="1"/>
    <col min="2675" max="2675" width="9.5703125" style="1" customWidth="1"/>
    <col min="2676" max="2676" width="5.28515625" style="1" bestFit="1" customWidth="1"/>
    <col min="2677" max="2677" width="5.140625" style="1" customWidth="1"/>
    <col min="2678" max="2678" width="7.42578125" style="1" bestFit="1" customWidth="1"/>
    <col min="2679" max="2679" width="8.5703125" style="1" bestFit="1" customWidth="1"/>
    <col min="2680" max="2682" width="13.140625" style="1" bestFit="1" customWidth="1"/>
    <col min="2683" max="2683" width="13" style="1"/>
    <col min="2684" max="2684" width="29.42578125" style="1" bestFit="1" customWidth="1"/>
    <col min="2685" max="2913" width="13" style="1"/>
    <col min="2914" max="2914" width="4.5703125" style="1" customWidth="1"/>
    <col min="2915" max="2915" width="23.5703125" style="1" customWidth="1"/>
    <col min="2916" max="2916" width="30.28515625" style="1" customWidth="1"/>
    <col min="2917" max="2917" width="10.42578125" style="1" customWidth="1"/>
    <col min="2918" max="2918" width="6.7109375" style="1" bestFit="1" customWidth="1"/>
    <col min="2919" max="2919" width="6.140625" style="1" customWidth="1"/>
    <col min="2920" max="2920" width="5" style="1" customWidth="1"/>
    <col min="2921" max="2921" width="6.42578125" style="1" customWidth="1"/>
    <col min="2922" max="2924" width="5.42578125" style="1" customWidth="1"/>
    <col min="2925" max="2925" width="5.28515625" style="1" customWidth="1"/>
    <col min="2926" max="2926" width="5.42578125" style="1" customWidth="1"/>
    <col min="2927" max="2927" width="5.7109375" style="1" bestFit="1" customWidth="1"/>
    <col min="2928" max="2928" width="9.42578125" style="1" customWidth="1"/>
    <col min="2929" max="2929" width="10.140625" style="1" customWidth="1"/>
    <col min="2930" max="2930" width="9.140625" style="1" customWidth="1"/>
    <col min="2931" max="2931" width="9.5703125" style="1" customWidth="1"/>
    <col min="2932" max="2932" width="5.28515625" style="1" bestFit="1" customWidth="1"/>
    <col min="2933" max="2933" width="5.140625" style="1" customWidth="1"/>
    <col min="2934" max="2934" width="7.42578125" style="1" bestFit="1" customWidth="1"/>
    <col min="2935" max="2935" width="8.5703125" style="1" bestFit="1" customWidth="1"/>
    <col min="2936" max="2938" width="13.140625" style="1" bestFit="1" customWidth="1"/>
    <col min="2939" max="2939" width="13" style="1"/>
    <col min="2940" max="2940" width="29.42578125" style="1" bestFit="1" customWidth="1"/>
    <col min="2941" max="3169" width="13" style="1"/>
    <col min="3170" max="3170" width="4.5703125" style="1" customWidth="1"/>
    <col min="3171" max="3171" width="23.5703125" style="1" customWidth="1"/>
    <col min="3172" max="3172" width="30.28515625" style="1" customWidth="1"/>
    <col min="3173" max="3173" width="10.42578125" style="1" customWidth="1"/>
    <col min="3174" max="3174" width="6.7109375" style="1" bestFit="1" customWidth="1"/>
    <col min="3175" max="3175" width="6.140625" style="1" customWidth="1"/>
    <col min="3176" max="3176" width="5" style="1" customWidth="1"/>
    <col min="3177" max="3177" width="6.42578125" style="1" customWidth="1"/>
    <col min="3178" max="3180" width="5.42578125" style="1" customWidth="1"/>
    <col min="3181" max="3181" width="5.28515625" style="1" customWidth="1"/>
    <col min="3182" max="3182" width="5.42578125" style="1" customWidth="1"/>
    <col min="3183" max="3183" width="5.7109375" style="1" bestFit="1" customWidth="1"/>
    <col min="3184" max="3184" width="9.42578125" style="1" customWidth="1"/>
    <col min="3185" max="3185" width="10.140625" style="1" customWidth="1"/>
    <col min="3186" max="3186" width="9.140625" style="1" customWidth="1"/>
    <col min="3187" max="3187" width="9.5703125" style="1" customWidth="1"/>
    <col min="3188" max="3188" width="5.28515625" style="1" bestFit="1" customWidth="1"/>
    <col min="3189" max="3189" width="5.140625" style="1" customWidth="1"/>
    <col min="3190" max="3190" width="7.42578125" style="1" bestFit="1" customWidth="1"/>
    <col min="3191" max="3191" width="8.5703125" style="1" bestFit="1" customWidth="1"/>
    <col min="3192" max="3194" width="13.140625" style="1" bestFit="1" customWidth="1"/>
    <col min="3195" max="3195" width="13" style="1"/>
    <col min="3196" max="3196" width="29.42578125" style="1" bestFit="1" customWidth="1"/>
    <col min="3197" max="3425" width="13" style="1"/>
    <col min="3426" max="3426" width="4.5703125" style="1" customWidth="1"/>
    <col min="3427" max="3427" width="23.5703125" style="1" customWidth="1"/>
    <col min="3428" max="3428" width="30.28515625" style="1" customWidth="1"/>
    <col min="3429" max="3429" width="10.42578125" style="1" customWidth="1"/>
    <col min="3430" max="3430" width="6.7109375" style="1" bestFit="1" customWidth="1"/>
    <col min="3431" max="3431" width="6.140625" style="1" customWidth="1"/>
    <col min="3432" max="3432" width="5" style="1" customWidth="1"/>
    <col min="3433" max="3433" width="6.42578125" style="1" customWidth="1"/>
    <col min="3434" max="3436" width="5.42578125" style="1" customWidth="1"/>
    <col min="3437" max="3437" width="5.28515625" style="1" customWidth="1"/>
    <col min="3438" max="3438" width="5.42578125" style="1" customWidth="1"/>
    <col min="3439" max="3439" width="5.7109375" style="1" bestFit="1" customWidth="1"/>
    <col min="3440" max="3440" width="9.42578125" style="1" customWidth="1"/>
    <col min="3441" max="3441" width="10.140625" style="1" customWidth="1"/>
    <col min="3442" max="3442" width="9.140625" style="1" customWidth="1"/>
    <col min="3443" max="3443" width="9.5703125" style="1" customWidth="1"/>
    <col min="3444" max="3444" width="5.28515625" style="1" bestFit="1" customWidth="1"/>
    <col min="3445" max="3445" width="5.140625" style="1" customWidth="1"/>
    <col min="3446" max="3446" width="7.42578125" style="1" bestFit="1" customWidth="1"/>
    <col min="3447" max="3447" width="8.5703125" style="1" bestFit="1" customWidth="1"/>
    <col min="3448" max="3450" width="13.140625" style="1" bestFit="1" customWidth="1"/>
    <col min="3451" max="3451" width="13" style="1"/>
    <col min="3452" max="3452" width="29.42578125" style="1" bestFit="1" customWidth="1"/>
    <col min="3453" max="3681" width="13" style="1"/>
    <col min="3682" max="3682" width="4.5703125" style="1" customWidth="1"/>
    <col min="3683" max="3683" width="23.5703125" style="1" customWidth="1"/>
    <col min="3684" max="3684" width="30.28515625" style="1" customWidth="1"/>
    <col min="3685" max="3685" width="10.42578125" style="1" customWidth="1"/>
    <col min="3686" max="3686" width="6.7109375" style="1" bestFit="1" customWidth="1"/>
    <col min="3687" max="3687" width="6.140625" style="1" customWidth="1"/>
    <col min="3688" max="3688" width="5" style="1" customWidth="1"/>
    <col min="3689" max="3689" width="6.42578125" style="1" customWidth="1"/>
    <col min="3690" max="3692" width="5.42578125" style="1" customWidth="1"/>
    <col min="3693" max="3693" width="5.28515625" style="1" customWidth="1"/>
    <col min="3694" max="3694" width="5.42578125" style="1" customWidth="1"/>
    <col min="3695" max="3695" width="5.7109375" style="1" bestFit="1" customWidth="1"/>
    <col min="3696" max="3696" width="9.42578125" style="1" customWidth="1"/>
    <col min="3697" max="3697" width="10.140625" style="1" customWidth="1"/>
    <col min="3698" max="3698" width="9.140625" style="1" customWidth="1"/>
    <col min="3699" max="3699" width="9.5703125" style="1" customWidth="1"/>
    <col min="3700" max="3700" width="5.28515625" style="1" bestFit="1" customWidth="1"/>
    <col min="3701" max="3701" width="5.140625" style="1" customWidth="1"/>
    <col min="3702" max="3702" width="7.42578125" style="1" bestFit="1" customWidth="1"/>
    <col min="3703" max="3703" width="8.5703125" style="1" bestFit="1" customWidth="1"/>
    <col min="3704" max="3706" width="13.140625" style="1" bestFit="1" customWidth="1"/>
    <col min="3707" max="3707" width="13" style="1"/>
    <col min="3708" max="3708" width="29.42578125" style="1" bestFit="1" customWidth="1"/>
    <col min="3709" max="3937" width="13" style="1"/>
    <col min="3938" max="3938" width="4.5703125" style="1" customWidth="1"/>
    <col min="3939" max="3939" width="23.5703125" style="1" customWidth="1"/>
    <col min="3940" max="3940" width="30.28515625" style="1" customWidth="1"/>
    <col min="3941" max="3941" width="10.42578125" style="1" customWidth="1"/>
    <col min="3942" max="3942" width="6.7109375" style="1" bestFit="1" customWidth="1"/>
    <col min="3943" max="3943" width="6.140625" style="1" customWidth="1"/>
    <col min="3944" max="3944" width="5" style="1" customWidth="1"/>
    <col min="3945" max="3945" width="6.42578125" style="1" customWidth="1"/>
    <col min="3946" max="3948" width="5.42578125" style="1" customWidth="1"/>
    <col min="3949" max="3949" width="5.28515625" style="1" customWidth="1"/>
    <col min="3950" max="3950" width="5.42578125" style="1" customWidth="1"/>
    <col min="3951" max="3951" width="5.7109375" style="1" bestFit="1" customWidth="1"/>
    <col min="3952" max="3952" width="9.42578125" style="1" customWidth="1"/>
    <col min="3953" max="3953" width="10.140625" style="1" customWidth="1"/>
    <col min="3954" max="3954" width="9.140625" style="1" customWidth="1"/>
    <col min="3955" max="3955" width="9.5703125" style="1" customWidth="1"/>
    <col min="3956" max="3956" width="5.28515625" style="1" bestFit="1" customWidth="1"/>
    <col min="3957" max="3957" width="5.140625" style="1" customWidth="1"/>
    <col min="3958" max="3958" width="7.42578125" style="1" bestFit="1" customWidth="1"/>
    <col min="3959" max="3959" width="8.5703125" style="1" bestFit="1" customWidth="1"/>
    <col min="3960" max="3962" width="13.140625" style="1" bestFit="1" customWidth="1"/>
    <col min="3963" max="3963" width="13" style="1"/>
    <col min="3964" max="3964" width="29.42578125" style="1" bestFit="1" customWidth="1"/>
    <col min="3965" max="4193" width="13" style="1"/>
    <col min="4194" max="4194" width="4.5703125" style="1" customWidth="1"/>
    <col min="4195" max="4195" width="23.5703125" style="1" customWidth="1"/>
    <col min="4196" max="4196" width="30.28515625" style="1" customWidth="1"/>
    <col min="4197" max="4197" width="10.42578125" style="1" customWidth="1"/>
    <col min="4198" max="4198" width="6.7109375" style="1" bestFit="1" customWidth="1"/>
    <col min="4199" max="4199" width="6.140625" style="1" customWidth="1"/>
    <col min="4200" max="4200" width="5" style="1" customWidth="1"/>
    <col min="4201" max="4201" width="6.42578125" style="1" customWidth="1"/>
    <col min="4202" max="4204" width="5.42578125" style="1" customWidth="1"/>
    <col min="4205" max="4205" width="5.28515625" style="1" customWidth="1"/>
    <col min="4206" max="4206" width="5.42578125" style="1" customWidth="1"/>
    <col min="4207" max="4207" width="5.7109375" style="1" bestFit="1" customWidth="1"/>
    <col min="4208" max="4208" width="9.42578125" style="1" customWidth="1"/>
    <col min="4209" max="4209" width="10.140625" style="1" customWidth="1"/>
    <col min="4210" max="4210" width="9.140625" style="1" customWidth="1"/>
    <col min="4211" max="4211" width="9.5703125" style="1" customWidth="1"/>
    <col min="4212" max="4212" width="5.28515625" style="1" bestFit="1" customWidth="1"/>
    <col min="4213" max="4213" width="5.140625" style="1" customWidth="1"/>
    <col min="4214" max="4214" width="7.42578125" style="1" bestFit="1" customWidth="1"/>
    <col min="4215" max="4215" width="8.5703125" style="1" bestFit="1" customWidth="1"/>
    <col min="4216" max="4218" width="13.140625" style="1" bestFit="1" customWidth="1"/>
    <col min="4219" max="4219" width="13" style="1"/>
    <col min="4220" max="4220" width="29.42578125" style="1" bestFit="1" customWidth="1"/>
    <col min="4221" max="4449" width="13" style="1"/>
    <col min="4450" max="4450" width="4.5703125" style="1" customWidth="1"/>
    <col min="4451" max="4451" width="23.5703125" style="1" customWidth="1"/>
    <col min="4452" max="4452" width="30.28515625" style="1" customWidth="1"/>
    <col min="4453" max="4453" width="10.42578125" style="1" customWidth="1"/>
    <col min="4454" max="4454" width="6.7109375" style="1" bestFit="1" customWidth="1"/>
    <col min="4455" max="4455" width="6.140625" style="1" customWidth="1"/>
    <col min="4456" max="4456" width="5" style="1" customWidth="1"/>
    <col min="4457" max="4457" width="6.42578125" style="1" customWidth="1"/>
    <col min="4458" max="4460" width="5.42578125" style="1" customWidth="1"/>
    <col min="4461" max="4461" width="5.28515625" style="1" customWidth="1"/>
    <col min="4462" max="4462" width="5.42578125" style="1" customWidth="1"/>
    <col min="4463" max="4463" width="5.7109375" style="1" bestFit="1" customWidth="1"/>
    <col min="4464" max="4464" width="9.42578125" style="1" customWidth="1"/>
    <col min="4465" max="4465" width="10.140625" style="1" customWidth="1"/>
    <col min="4466" max="4466" width="9.140625" style="1" customWidth="1"/>
    <col min="4467" max="4467" width="9.5703125" style="1" customWidth="1"/>
    <col min="4468" max="4468" width="5.28515625" style="1" bestFit="1" customWidth="1"/>
    <col min="4469" max="4469" width="5.140625" style="1" customWidth="1"/>
    <col min="4470" max="4470" width="7.42578125" style="1" bestFit="1" customWidth="1"/>
    <col min="4471" max="4471" width="8.5703125" style="1" bestFit="1" customWidth="1"/>
    <col min="4472" max="4474" width="13.140625" style="1" bestFit="1" customWidth="1"/>
    <col min="4475" max="4475" width="13" style="1"/>
    <col min="4476" max="4476" width="29.42578125" style="1" bestFit="1" customWidth="1"/>
    <col min="4477" max="4705" width="13" style="1"/>
    <col min="4706" max="4706" width="4.5703125" style="1" customWidth="1"/>
    <col min="4707" max="4707" width="23.5703125" style="1" customWidth="1"/>
    <col min="4708" max="4708" width="30.28515625" style="1" customWidth="1"/>
    <col min="4709" max="4709" width="10.42578125" style="1" customWidth="1"/>
    <col min="4710" max="4710" width="6.7109375" style="1" bestFit="1" customWidth="1"/>
    <col min="4711" max="4711" width="6.140625" style="1" customWidth="1"/>
    <col min="4712" max="4712" width="5" style="1" customWidth="1"/>
    <col min="4713" max="4713" width="6.42578125" style="1" customWidth="1"/>
    <col min="4714" max="4716" width="5.42578125" style="1" customWidth="1"/>
    <col min="4717" max="4717" width="5.28515625" style="1" customWidth="1"/>
    <col min="4718" max="4718" width="5.42578125" style="1" customWidth="1"/>
    <col min="4719" max="4719" width="5.7109375" style="1" bestFit="1" customWidth="1"/>
    <col min="4720" max="4720" width="9.42578125" style="1" customWidth="1"/>
    <col min="4721" max="4721" width="10.140625" style="1" customWidth="1"/>
    <col min="4722" max="4722" width="9.140625" style="1" customWidth="1"/>
    <col min="4723" max="4723" width="9.5703125" style="1" customWidth="1"/>
    <col min="4724" max="4724" width="5.28515625" style="1" bestFit="1" customWidth="1"/>
    <col min="4725" max="4725" width="5.140625" style="1" customWidth="1"/>
    <col min="4726" max="4726" width="7.42578125" style="1" bestFit="1" customWidth="1"/>
    <col min="4727" max="4727" width="8.5703125" style="1" bestFit="1" customWidth="1"/>
    <col min="4728" max="4730" width="13.140625" style="1" bestFit="1" customWidth="1"/>
    <col min="4731" max="4731" width="13" style="1"/>
    <col min="4732" max="4732" width="29.42578125" style="1" bestFit="1" customWidth="1"/>
    <col min="4733" max="4961" width="13" style="1"/>
    <col min="4962" max="4962" width="4.5703125" style="1" customWidth="1"/>
    <col min="4963" max="4963" width="23.5703125" style="1" customWidth="1"/>
    <col min="4964" max="4964" width="30.28515625" style="1" customWidth="1"/>
    <col min="4965" max="4965" width="10.42578125" style="1" customWidth="1"/>
    <col min="4966" max="4966" width="6.7109375" style="1" bestFit="1" customWidth="1"/>
    <col min="4967" max="4967" width="6.140625" style="1" customWidth="1"/>
    <col min="4968" max="4968" width="5" style="1" customWidth="1"/>
    <col min="4969" max="4969" width="6.42578125" style="1" customWidth="1"/>
    <col min="4970" max="4972" width="5.42578125" style="1" customWidth="1"/>
    <col min="4973" max="4973" width="5.28515625" style="1" customWidth="1"/>
    <col min="4974" max="4974" width="5.42578125" style="1" customWidth="1"/>
    <col min="4975" max="4975" width="5.7109375" style="1" bestFit="1" customWidth="1"/>
    <col min="4976" max="4976" width="9.42578125" style="1" customWidth="1"/>
    <col min="4977" max="4977" width="10.140625" style="1" customWidth="1"/>
    <col min="4978" max="4978" width="9.140625" style="1" customWidth="1"/>
    <col min="4979" max="4979" width="9.5703125" style="1" customWidth="1"/>
    <col min="4980" max="4980" width="5.28515625" style="1" bestFit="1" customWidth="1"/>
    <col min="4981" max="4981" width="5.140625" style="1" customWidth="1"/>
    <col min="4982" max="4982" width="7.42578125" style="1" bestFit="1" customWidth="1"/>
    <col min="4983" max="4983" width="8.5703125" style="1" bestFit="1" customWidth="1"/>
    <col min="4984" max="4986" width="13.140625" style="1" bestFit="1" customWidth="1"/>
    <col min="4987" max="4987" width="13" style="1"/>
    <col min="4988" max="4988" width="29.42578125" style="1" bestFit="1" customWidth="1"/>
    <col min="4989" max="5217" width="13" style="1"/>
    <col min="5218" max="5218" width="4.5703125" style="1" customWidth="1"/>
    <col min="5219" max="5219" width="23.5703125" style="1" customWidth="1"/>
    <col min="5220" max="5220" width="30.28515625" style="1" customWidth="1"/>
    <col min="5221" max="5221" width="10.42578125" style="1" customWidth="1"/>
    <col min="5222" max="5222" width="6.7109375" style="1" bestFit="1" customWidth="1"/>
    <col min="5223" max="5223" width="6.140625" style="1" customWidth="1"/>
    <col min="5224" max="5224" width="5" style="1" customWidth="1"/>
    <col min="5225" max="5225" width="6.42578125" style="1" customWidth="1"/>
    <col min="5226" max="5228" width="5.42578125" style="1" customWidth="1"/>
    <col min="5229" max="5229" width="5.28515625" style="1" customWidth="1"/>
    <col min="5230" max="5230" width="5.42578125" style="1" customWidth="1"/>
    <col min="5231" max="5231" width="5.7109375" style="1" bestFit="1" customWidth="1"/>
    <col min="5232" max="5232" width="9.42578125" style="1" customWidth="1"/>
    <col min="5233" max="5233" width="10.140625" style="1" customWidth="1"/>
    <col min="5234" max="5234" width="9.140625" style="1" customWidth="1"/>
    <col min="5235" max="5235" width="9.5703125" style="1" customWidth="1"/>
    <col min="5236" max="5236" width="5.28515625" style="1" bestFit="1" customWidth="1"/>
    <col min="5237" max="5237" width="5.140625" style="1" customWidth="1"/>
    <col min="5238" max="5238" width="7.42578125" style="1" bestFit="1" customWidth="1"/>
    <col min="5239" max="5239" width="8.5703125" style="1" bestFit="1" customWidth="1"/>
    <col min="5240" max="5242" width="13.140625" style="1" bestFit="1" customWidth="1"/>
    <col min="5243" max="5243" width="13" style="1"/>
    <col min="5244" max="5244" width="29.42578125" style="1" bestFit="1" customWidth="1"/>
    <col min="5245" max="5473" width="13" style="1"/>
    <col min="5474" max="5474" width="4.5703125" style="1" customWidth="1"/>
    <col min="5475" max="5475" width="23.5703125" style="1" customWidth="1"/>
    <col min="5476" max="5476" width="30.28515625" style="1" customWidth="1"/>
    <col min="5477" max="5477" width="10.42578125" style="1" customWidth="1"/>
    <col min="5478" max="5478" width="6.7109375" style="1" bestFit="1" customWidth="1"/>
    <col min="5479" max="5479" width="6.140625" style="1" customWidth="1"/>
    <col min="5480" max="5480" width="5" style="1" customWidth="1"/>
    <col min="5481" max="5481" width="6.42578125" style="1" customWidth="1"/>
    <col min="5482" max="5484" width="5.42578125" style="1" customWidth="1"/>
    <col min="5485" max="5485" width="5.28515625" style="1" customWidth="1"/>
    <col min="5486" max="5486" width="5.42578125" style="1" customWidth="1"/>
    <col min="5487" max="5487" width="5.7109375" style="1" bestFit="1" customWidth="1"/>
    <col min="5488" max="5488" width="9.42578125" style="1" customWidth="1"/>
    <col min="5489" max="5489" width="10.140625" style="1" customWidth="1"/>
    <col min="5490" max="5490" width="9.140625" style="1" customWidth="1"/>
    <col min="5491" max="5491" width="9.5703125" style="1" customWidth="1"/>
    <col min="5492" max="5492" width="5.28515625" style="1" bestFit="1" customWidth="1"/>
    <col min="5493" max="5493" width="5.140625" style="1" customWidth="1"/>
    <col min="5494" max="5494" width="7.42578125" style="1" bestFit="1" customWidth="1"/>
    <col min="5495" max="5495" width="8.5703125" style="1" bestFit="1" customWidth="1"/>
    <col min="5496" max="5498" width="13.140625" style="1" bestFit="1" customWidth="1"/>
    <col min="5499" max="5499" width="13" style="1"/>
    <col min="5500" max="5500" width="29.42578125" style="1" bestFit="1" customWidth="1"/>
    <col min="5501" max="5729" width="13" style="1"/>
    <col min="5730" max="5730" width="4.5703125" style="1" customWidth="1"/>
    <col min="5731" max="5731" width="23.5703125" style="1" customWidth="1"/>
    <col min="5732" max="5732" width="30.28515625" style="1" customWidth="1"/>
    <col min="5733" max="5733" width="10.42578125" style="1" customWidth="1"/>
    <col min="5734" max="5734" width="6.7109375" style="1" bestFit="1" customWidth="1"/>
    <col min="5735" max="5735" width="6.140625" style="1" customWidth="1"/>
    <col min="5736" max="5736" width="5" style="1" customWidth="1"/>
    <col min="5737" max="5737" width="6.42578125" style="1" customWidth="1"/>
    <col min="5738" max="5740" width="5.42578125" style="1" customWidth="1"/>
    <col min="5741" max="5741" width="5.28515625" style="1" customWidth="1"/>
    <col min="5742" max="5742" width="5.42578125" style="1" customWidth="1"/>
    <col min="5743" max="5743" width="5.7109375" style="1" bestFit="1" customWidth="1"/>
    <col min="5744" max="5744" width="9.42578125" style="1" customWidth="1"/>
    <col min="5745" max="5745" width="10.140625" style="1" customWidth="1"/>
    <col min="5746" max="5746" width="9.140625" style="1" customWidth="1"/>
    <col min="5747" max="5747" width="9.5703125" style="1" customWidth="1"/>
    <col min="5748" max="5748" width="5.28515625" style="1" bestFit="1" customWidth="1"/>
    <col min="5749" max="5749" width="5.140625" style="1" customWidth="1"/>
    <col min="5750" max="5750" width="7.42578125" style="1" bestFit="1" customWidth="1"/>
    <col min="5751" max="5751" width="8.5703125" style="1" bestFit="1" customWidth="1"/>
    <col min="5752" max="5754" width="13.140625" style="1" bestFit="1" customWidth="1"/>
    <col min="5755" max="5755" width="13" style="1"/>
    <col min="5756" max="5756" width="29.42578125" style="1" bestFit="1" customWidth="1"/>
    <col min="5757" max="5985" width="13" style="1"/>
    <col min="5986" max="5986" width="4.5703125" style="1" customWidth="1"/>
    <col min="5987" max="5987" width="23.5703125" style="1" customWidth="1"/>
    <col min="5988" max="5988" width="30.28515625" style="1" customWidth="1"/>
    <col min="5989" max="5989" width="10.42578125" style="1" customWidth="1"/>
    <col min="5990" max="5990" width="6.7109375" style="1" bestFit="1" customWidth="1"/>
    <col min="5991" max="5991" width="6.140625" style="1" customWidth="1"/>
    <col min="5992" max="5992" width="5" style="1" customWidth="1"/>
    <col min="5993" max="5993" width="6.42578125" style="1" customWidth="1"/>
    <col min="5994" max="5996" width="5.42578125" style="1" customWidth="1"/>
    <col min="5997" max="5997" width="5.28515625" style="1" customWidth="1"/>
    <col min="5998" max="5998" width="5.42578125" style="1" customWidth="1"/>
    <col min="5999" max="5999" width="5.7109375" style="1" bestFit="1" customWidth="1"/>
    <col min="6000" max="6000" width="9.42578125" style="1" customWidth="1"/>
    <col min="6001" max="6001" width="10.140625" style="1" customWidth="1"/>
    <col min="6002" max="6002" width="9.140625" style="1" customWidth="1"/>
    <col min="6003" max="6003" width="9.5703125" style="1" customWidth="1"/>
    <col min="6004" max="6004" width="5.28515625" style="1" bestFit="1" customWidth="1"/>
    <col min="6005" max="6005" width="5.140625" style="1" customWidth="1"/>
    <col min="6006" max="6006" width="7.42578125" style="1" bestFit="1" customWidth="1"/>
    <col min="6007" max="6007" width="8.5703125" style="1" bestFit="1" customWidth="1"/>
    <col min="6008" max="6010" width="13.140625" style="1" bestFit="1" customWidth="1"/>
    <col min="6011" max="6011" width="13" style="1"/>
    <col min="6012" max="6012" width="29.42578125" style="1" bestFit="1" customWidth="1"/>
    <col min="6013" max="6241" width="13" style="1"/>
    <col min="6242" max="6242" width="4.5703125" style="1" customWidth="1"/>
    <col min="6243" max="6243" width="23.5703125" style="1" customWidth="1"/>
    <col min="6244" max="6244" width="30.28515625" style="1" customWidth="1"/>
    <col min="6245" max="6245" width="10.42578125" style="1" customWidth="1"/>
    <col min="6246" max="6246" width="6.7109375" style="1" bestFit="1" customWidth="1"/>
    <col min="6247" max="6247" width="6.140625" style="1" customWidth="1"/>
    <col min="6248" max="6248" width="5" style="1" customWidth="1"/>
    <col min="6249" max="6249" width="6.42578125" style="1" customWidth="1"/>
    <col min="6250" max="6252" width="5.42578125" style="1" customWidth="1"/>
    <col min="6253" max="6253" width="5.28515625" style="1" customWidth="1"/>
    <col min="6254" max="6254" width="5.42578125" style="1" customWidth="1"/>
    <col min="6255" max="6255" width="5.7109375" style="1" bestFit="1" customWidth="1"/>
    <col min="6256" max="6256" width="9.42578125" style="1" customWidth="1"/>
    <col min="6257" max="6257" width="10.140625" style="1" customWidth="1"/>
    <col min="6258" max="6258" width="9.140625" style="1" customWidth="1"/>
    <col min="6259" max="6259" width="9.5703125" style="1" customWidth="1"/>
    <col min="6260" max="6260" width="5.28515625" style="1" bestFit="1" customWidth="1"/>
    <col min="6261" max="6261" width="5.140625" style="1" customWidth="1"/>
    <col min="6262" max="6262" width="7.42578125" style="1" bestFit="1" customWidth="1"/>
    <col min="6263" max="6263" width="8.5703125" style="1" bestFit="1" customWidth="1"/>
    <col min="6264" max="6266" width="13.140625" style="1" bestFit="1" customWidth="1"/>
    <col min="6267" max="6267" width="13" style="1"/>
    <col min="6268" max="6268" width="29.42578125" style="1" bestFit="1" customWidth="1"/>
    <col min="6269" max="16384" width="13" style="1"/>
  </cols>
  <sheetData>
    <row r="1" spans="1:422" ht="43.5" customHeight="1" x14ac:dyDescent="0.2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"/>
    </row>
    <row r="2" spans="1:422" ht="29.25" customHeight="1" x14ac:dyDescent="0.2">
      <c r="A2" s="43"/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333" t="s">
        <v>37</v>
      </c>
      <c r="M2" s="333"/>
      <c r="N2" s="48"/>
      <c r="O2" s="48"/>
      <c r="P2" s="48"/>
    </row>
    <row r="3" spans="1:422" ht="25.9" customHeight="1" x14ac:dyDescent="0.25">
      <c r="A3" s="305" t="s">
        <v>490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5"/>
    </row>
    <row r="4" spans="1:422" ht="16.149999999999999" customHeight="1" x14ac:dyDescent="0.2">
      <c r="A4" s="44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422" ht="19.5" x14ac:dyDescent="0.2">
      <c r="A5" s="302"/>
      <c r="B5" s="309" t="s">
        <v>5</v>
      </c>
      <c r="C5" s="309" t="s">
        <v>0</v>
      </c>
      <c r="D5" s="334" t="s">
        <v>7</v>
      </c>
      <c r="E5" s="334" t="s">
        <v>8</v>
      </c>
      <c r="F5" s="334" t="s">
        <v>9</v>
      </c>
      <c r="G5" s="334" t="s">
        <v>10</v>
      </c>
      <c r="H5" s="334" t="s">
        <v>11</v>
      </c>
      <c r="I5" s="334" t="s">
        <v>12</v>
      </c>
      <c r="J5" s="334" t="s">
        <v>13</v>
      </c>
      <c r="K5" s="42"/>
      <c r="L5" s="309" t="s">
        <v>2</v>
      </c>
      <c r="M5" s="309" t="s">
        <v>1</v>
      </c>
      <c r="N5" s="326" t="s">
        <v>3</v>
      </c>
      <c r="O5" s="9" t="s">
        <v>14</v>
      </c>
      <c r="P5" s="10" t="s">
        <v>15</v>
      </c>
    </row>
    <row r="6" spans="1:422" ht="21.75" customHeight="1" x14ac:dyDescent="0.2">
      <c r="A6" s="302"/>
      <c r="B6" s="309"/>
      <c r="C6" s="309"/>
      <c r="D6" s="334"/>
      <c r="E6" s="334"/>
      <c r="F6" s="334"/>
      <c r="G6" s="334"/>
      <c r="H6" s="334"/>
      <c r="I6" s="334"/>
      <c r="J6" s="334"/>
      <c r="K6" s="42"/>
      <c r="L6" s="309"/>
      <c r="M6" s="309"/>
      <c r="N6" s="327"/>
      <c r="O6" s="13"/>
      <c r="P6" s="4"/>
    </row>
    <row r="7" spans="1:422" ht="11.25" customHeight="1" x14ac:dyDescent="0.2">
      <c r="A7" s="112"/>
      <c r="B7" s="111"/>
      <c r="C7" s="111"/>
      <c r="D7" s="62"/>
      <c r="E7" s="62"/>
      <c r="F7" s="62"/>
      <c r="G7" s="62"/>
      <c r="H7" s="62"/>
      <c r="I7" s="62"/>
      <c r="J7" s="62"/>
      <c r="K7" s="42"/>
      <c r="L7" s="111"/>
      <c r="M7" s="67"/>
      <c r="N7" s="85"/>
      <c r="O7" s="13"/>
      <c r="P7" s="4"/>
    </row>
    <row r="8" spans="1:422" s="17" customFormat="1" ht="30" x14ac:dyDescent="0.25">
      <c r="A8" s="149"/>
      <c r="B8" s="199" t="s">
        <v>412</v>
      </c>
      <c r="C8" s="150" t="s">
        <v>411</v>
      </c>
      <c r="D8" s="69"/>
      <c r="E8" s="69"/>
      <c r="F8" s="69"/>
      <c r="G8" s="69"/>
      <c r="H8" s="69"/>
      <c r="I8" s="69"/>
      <c r="J8" s="69"/>
      <c r="K8" s="69"/>
      <c r="L8" s="209">
        <v>1.498148148148148E-3</v>
      </c>
      <c r="M8" s="144">
        <v>1</v>
      </c>
      <c r="N8" s="148"/>
      <c r="O8" s="18"/>
      <c r="P8" s="1"/>
      <c r="Q8" s="1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</row>
    <row r="9" spans="1:422" s="20" customFormat="1" ht="30" x14ac:dyDescent="0.25">
      <c r="A9" s="149"/>
      <c r="B9" s="199" t="s">
        <v>416</v>
      </c>
      <c r="C9" s="150" t="s">
        <v>140</v>
      </c>
      <c r="D9" s="111"/>
      <c r="E9" s="111"/>
      <c r="F9" s="111"/>
      <c r="G9" s="111"/>
      <c r="H9" s="111"/>
      <c r="I9" s="111"/>
      <c r="J9" s="111"/>
      <c r="K9" s="111"/>
      <c r="L9" s="209">
        <v>1.6087962962962963E-3</v>
      </c>
      <c r="M9" s="144">
        <v>2</v>
      </c>
      <c r="N9" s="65" t="e">
        <f>IF(P9="",#REF!/MIN(#REF!)*100,"в\к")</f>
        <v>#REF!</v>
      </c>
      <c r="O9" s="14"/>
      <c r="P9" s="4"/>
      <c r="Q9" s="1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</row>
    <row r="10" spans="1:422" s="20" customFormat="1" ht="30" x14ac:dyDescent="0.25">
      <c r="A10" s="149"/>
      <c r="B10" s="199" t="s">
        <v>410</v>
      </c>
      <c r="C10" s="150" t="s">
        <v>142</v>
      </c>
      <c r="D10" s="111"/>
      <c r="E10" s="111"/>
      <c r="F10" s="111"/>
      <c r="G10" s="111"/>
      <c r="H10" s="111"/>
      <c r="I10" s="111"/>
      <c r="J10" s="111"/>
      <c r="K10" s="111"/>
      <c r="L10" s="209">
        <v>1.8118055555555554E-3</v>
      </c>
      <c r="M10" s="144">
        <v>3</v>
      </c>
      <c r="N10" s="65" t="e">
        <f>IF(P10="",#REF!/MIN(#REF!)*100,"в\к")</f>
        <v>#REF!</v>
      </c>
      <c r="O10" s="18"/>
      <c r="P10" s="4"/>
      <c r="Q10" s="1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</row>
    <row r="11" spans="1:422" s="20" customFormat="1" ht="30" x14ac:dyDescent="0.25">
      <c r="A11" s="202"/>
      <c r="B11" s="199" t="s">
        <v>419</v>
      </c>
      <c r="C11" s="203" t="s">
        <v>137</v>
      </c>
      <c r="D11" s="111"/>
      <c r="E11" s="111"/>
      <c r="F11" s="111"/>
      <c r="G11" s="111"/>
      <c r="H11" s="111"/>
      <c r="I11" s="111"/>
      <c r="J11" s="111"/>
      <c r="K11" s="111"/>
      <c r="L11" s="209">
        <v>1.8837962962962964E-3</v>
      </c>
      <c r="M11" s="144">
        <v>4</v>
      </c>
      <c r="N11" s="65" t="e">
        <f>IF(P11="",#REF!/MIN(#REF!)*100,"в\к")</f>
        <v>#REF!</v>
      </c>
      <c r="O11" s="14"/>
      <c r="P11" s="4"/>
      <c r="Q11" s="1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</row>
    <row r="12" spans="1:422" s="20" customFormat="1" ht="30" x14ac:dyDescent="0.25">
      <c r="A12" s="202"/>
      <c r="B12" s="204" t="s">
        <v>334</v>
      </c>
      <c r="C12" s="203" t="s">
        <v>141</v>
      </c>
      <c r="D12" s="111"/>
      <c r="E12" s="111"/>
      <c r="F12" s="111"/>
      <c r="G12" s="111"/>
      <c r="H12" s="111"/>
      <c r="I12" s="111"/>
      <c r="J12" s="111"/>
      <c r="K12" s="111"/>
      <c r="L12" s="209">
        <v>1.9840277777777777E-3</v>
      </c>
      <c r="M12" s="144">
        <v>5</v>
      </c>
      <c r="N12" s="65"/>
      <c r="O12" s="14"/>
      <c r="P12" s="4"/>
      <c r="Q12" s="1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</row>
    <row r="13" spans="1:422" s="20" customFormat="1" ht="30" x14ac:dyDescent="0.25">
      <c r="A13" s="149"/>
      <c r="B13" s="204" t="s">
        <v>420</v>
      </c>
      <c r="C13" s="150" t="s">
        <v>129</v>
      </c>
      <c r="D13" s="111"/>
      <c r="E13" s="111"/>
      <c r="F13" s="111"/>
      <c r="G13" s="111"/>
      <c r="H13" s="111"/>
      <c r="I13" s="111"/>
      <c r="J13" s="111"/>
      <c r="K13" s="111"/>
      <c r="L13" s="209">
        <v>2.233564814814815E-3</v>
      </c>
      <c r="M13" s="144">
        <v>6</v>
      </c>
      <c r="N13" s="65"/>
      <c r="O13" s="14"/>
      <c r="P13" s="4"/>
      <c r="Q13" s="1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</row>
    <row r="14" spans="1:422" s="20" customFormat="1" ht="30" x14ac:dyDescent="0.25">
      <c r="A14" s="149"/>
      <c r="B14" s="198" t="s">
        <v>413</v>
      </c>
      <c r="C14" s="150" t="s">
        <v>146</v>
      </c>
      <c r="D14" s="69"/>
      <c r="E14" s="69"/>
      <c r="F14" s="69"/>
      <c r="G14" s="69"/>
      <c r="H14" s="69"/>
      <c r="I14" s="69"/>
      <c r="J14" s="69"/>
      <c r="K14" s="69"/>
      <c r="L14" s="209">
        <v>2.3819444444444448E-3</v>
      </c>
      <c r="M14" s="144">
        <v>7</v>
      </c>
      <c r="N14" s="148"/>
      <c r="O14" s="18"/>
      <c r="P14" s="1"/>
      <c r="Q14" s="1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</row>
    <row r="15" spans="1:422" s="20" customFormat="1" ht="30" x14ac:dyDescent="0.25">
      <c r="A15" s="149"/>
      <c r="B15" s="199" t="s">
        <v>339</v>
      </c>
      <c r="C15" s="150" t="s">
        <v>135</v>
      </c>
      <c r="D15" s="111"/>
      <c r="E15" s="111"/>
      <c r="F15" s="111"/>
      <c r="G15" s="111"/>
      <c r="H15" s="111"/>
      <c r="I15" s="111"/>
      <c r="J15" s="111"/>
      <c r="K15" s="111"/>
      <c r="L15" s="209">
        <v>2.4106481481481483E-3</v>
      </c>
      <c r="M15" s="144">
        <v>8</v>
      </c>
      <c r="N15" s="65" t="e">
        <f>IF(P15="",#REF!/MIN(#REF!)*100,"в\к")</f>
        <v>#REF!</v>
      </c>
      <c r="O15" s="18"/>
      <c r="P15" s="4"/>
      <c r="Q15" s="1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</row>
    <row r="16" spans="1:422" s="20" customFormat="1" ht="30" x14ac:dyDescent="0.25">
      <c r="A16" s="149"/>
      <c r="B16" s="199" t="s">
        <v>421</v>
      </c>
      <c r="C16" s="150" t="s">
        <v>139</v>
      </c>
      <c r="D16" s="153"/>
      <c r="E16" s="153"/>
      <c r="F16" s="153"/>
      <c r="G16" s="153"/>
      <c r="H16" s="153"/>
      <c r="I16" s="153"/>
      <c r="J16" s="153"/>
      <c r="K16" s="153"/>
      <c r="L16" s="209">
        <v>2.4407407407407407E-3</v>
      </c>
      <c r="M16" s="144">
        <v>9</v>
      </c>
      <c r="N16" s="65" t="e">
        <f>IF(P16="",#REF!/MIN(#REF!)*100,"в\к")</f>
        <v>#REF!</v>
      </c>
      <c r="O16" s="14"/>
      <c r="P16" s="4"/>
      <c r="Q16" s="1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</row>
    <row r="17" spans="1:36" s="4" customFormat="1" ht="30" x14ac:dyDescent="0.25">
      <c r="A17" s="149"/>
      <c r="B17" s="199" t="s">
        <v>418</v>
      </c>
      <c r="C17" s="150" t="s">
        <v>145</v>
      </c>
      <c r="D17" s="111"/>
      <c r="E17" s="111"/>
      <c r="F17" s="111"/>
      <c r="G17" s="111"/>
      <c r="H17" s="111"/>
      <c r="I17" s="111"/>
      <c r="J17" s="111"/>
      <c r="K17" s="111"/>
      <c r="L17" s="209">
        <v>2.9511574074074071E-3</v>
      </c>
      <c r="M17" s="144">
        <v>10</v>
      </c>
      <c r="N17" s="65" t="e">
        <f>IF(P17="",#REF!/MIN(#REF!)*100,"в\к")</f>
        <v>#REF!</v>
      </c>
      <c r="O17" s="14"/>
      <c r="Q17" s="13"/>
    </row>
    <row r="18" spans="1:36" ht="30" x14ac:dyDescent="0.25">
      <c r="A18" s="149"/>
      <c r="B18" s="199" t="s">
        <v>414</v>
      </c>
      <c r="C18" s="150" t="s">
        <v>125</v>
      </c>
      <c r="D18" s="111"/>
      <c r="E18" s="111"/>
      <c r="F18" s="111"/>
      <c r="G18" s="111"/>
      <c r="H18" s="111"/>
      <c r="I18" s="111"/>
      <c r="J18" s="111"/>
      <c r="K18" s="111"/>
      <c r="L18" s="209">
        <v>3.0638888888888886E-3</v>
      </c>
      <c r="M18" s="144">
        <v>11</v>
      </c>
      <c r="N18" s="65" t="e">
        <f>IF(P18="",#REF!/MIN(#REF!)*100,"в\к")</f>
        <v>#REF!</v>
      </c>
      <c r="O18" s="14"/>
      <c r="P18" s="4"/>
      <c r="Q18" s="16"/>
    </row>
    <row r="19" spans="1:36" ht="30" x14ac:dyDescent="0.25">
      <c r="A19" s="149"/>
      <c r="B19" s="219" t="s">
        <v>417</v>
      </c>
      <c r="C19" s="150" t="s">
        <v>50</v>
      </c>
      <c r="D19" s="145"/>
      <c r="E19" s="146" t="s">
        <v>24</v>
      </c>
      <c r="F19" s="145"/>
      <c r="G19" s="145"/>
      <c r="H19" s="145"/>
      <c r="I19" s="145"/>
      <c r="J19" s="145"/>
      <c r="K19" s="69"/>
      <c r="L19" s="209">
        <v>3.1606481481481481E-3</v>
      </c>
      <c r="M19" s="144">
        <v>12</v>
      </c>
      <c r="N19" s="148"/>
      <c r="O19" s="18"/>
    </row>
    <row r="20" spans="1:36" ht="31.5" x14ac:dyDescent="0.25">
      <c r="A20" s="149"/>
      <c r="B20" s="199" t="s">
        <v>409</v>
      </c>
      <c r="C20" s="150" t="s">
        <v>123</v>
      </c>
      <c r="D20" s="111"/>
      <c r="E20" s="111"/>
      <c r="F20" s="111"/>
      <c r="G20" s="111"/>
      <c r="H20" s="111"/>
      <c r="I20" s="111"/>
      <c r="J20" s="111"/>
      <c r="K20" s="111"/>
      <c r="L20" s="209">
        <v>3.9938657407407405E-3</v>
      </c>
      <c r="M20" s="144">
        <v>13</v>
      </c>
      <c r="N20" s="65"/>
      <c r="O20" s="14"/>
      <c r="P20" s="4"/>
      <c r="Q20" s="13"/>
    </row>
    <row r="21" spans="1:36" s="17" customFormat="1" ht="30" x14ac:dyDescent="0.25">
      <c r="A21" s="149"/>
      <c r="B21" s="199" t="s">
        <v>297</v>
      </c>
      <c r="C21" s="150" t="s">
        <v>126</v>
      </c>
      <c r="D21" s="111"/>
      <c r="E21" s="111"/>
      <c r="F21" s="111"/>
      <c r="G21" s="111"/>
      <c r="H21" s="111"/>
      <c r="I21" s="111"/>
      <c r="J21" s="111"/>
      <c r="K21" s="111"/>
      <c r="L21" s="209">
        <v>4.0123842592592598E-3</v>
      </c>
      <c r="M21" s="144">
        <v>14</v>
      </c>
      <c r="N21" s="65"/>
      <c r="O21" s="14"/>
      <c r="P21" s="4"/>
      <c r="Q21" s="1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s="26" customFormat="1" ht="30" x14ac:dyDescent="0.25">
      <c r="A22" s="149"/>
      <c r="B22" s="199" t="s">
        <v>415</v>
      </c>
      <c r="C22" s="150" t="s">
        <v>130</v>
      </c>
      <c r="D22" s="111"/>
      <c r="E22" s="111"/>
      <c r="F22" s="111"/>
      <c r="G22" s="111"/>
      <c r="H22" s="111"/>
      <c r="I22" s="111"/>
      <c r="J22" s="111"/>
      <c r="K22" s="111"/>
      <c r="L22" s="209">
        <v>4.578356481481481E-3</v>
      </c>
      <c r="M22" s="144">
        <v>15</v>
      </c>
      <c r="N22" s="65"/>
      <c r="O22" s="14"/>
      <c r="P22" s="4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s="27" customFormat="1" ht="30" x14ac:dyDescent="0.25">
      <c r="A23" s="149"/>
      <c r="B23" s="199" t="s">
        <v>331</v>
      </c>
      <c r="C23" s="150" t="s">
        <v>132</v>
      </c>
      <c r="D23" s="111"/>
      <c r="E23" s="111"/>
      <c r="F23" s="111"/>
      <c r="G23" s="111"/>
      <c r="H23" s="111"/>
      <c r="I23" s="111"/>
      <c r="J23" s="111"/>
      <c r="K23" s="111"/>
      <c r="L23" s="209">
        <v>6.4703703703703703E-3</v>
      </c>
      <c r="M23" s="144">
        <v>16</v>
      </c>
      <c r="N23" s="65"/>
      <c r="O23" s="14"/>
      <c r="P23" s="4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spans="1:36" s="35" customFormat="1" ht="13.5" customHeight="1" x14ac:dyDescent="0.25">
      <c r="M24" s="31"/>
      <c r="N24" s="30"/>
      <c r="O24" s="18"/>
    </row>
    <row r="25" spans="1:36" ht="13.5" customHeight="1" x14ac:dyDescent="0.25">
      <c r="A25" s="45"/>
      <c r="B25" s="32" t="s">
        <v>23</v>
      </c>
      <c r="D25" s="29"/>
      <c r="E25" s="29"/>
      <c r="F25" s="29"/>
      <c r="G25" s="29"/>
      <c r="H25" s="29"/>
      <c r="I25" s="29"/>
      <c r="J25" s="29"/>
      <c r="K25" s="29"/>
      <c r="L25" s="30"/>
      <c r="M25" s="31"/>
      <c r="N25" s="30"/>
      <c r="O25" s="18"/>
    </row>
    <row r="26" spans="1:36" ht="13.5" customHeight="1" x14ac:dyDescent="0.25">
      <c r="A26" s="66"/>
      <c r="B26" s="34"/>
      <c r="D26" s="29"/>
      <c r="E26" s="29"/>
      <c r="F26" s="29"/>
      <c r="G26" s="29"/>
      <c r="H26" s="29"/>
      <c r="I26" s="29"/>
      <c r="J26" s="29"/>
      <c r="K26" s="29"/>
      <c r="L26" s="30"/>
      <c r="M26" s="31"/>
      <c r="N26" s="30"/>
      <c r="O26" s="18"/>
    </row>
    <row r="27" spans="1:36" ht="13.5" customHeight="1" x14ac:dyDescent="0.25">
      <c r="A27" s="66"/>
      <c r="B27" s="32" t="s">
        <v>25</v>
      </c>
      <c r="D27" s="66"/>
      <c r="E27" s="66"/>
      <c r="F27" s="66"/>
      <c r="G27" s="66"/>
      <c r="H27" s="66"/>
      <c r="I27" s="66"/>
      <c r="J27" s="66"/>
      <c r="K27" s="66"/>
      <c r="L27" s="51"/>
      <c r="M27" s="52"/>
      <c r="N27" s="30"/>
      <c r="O27" s="18"/>
    </row>
    <row r="28" spans="1:36" ht="13.5" customHeight="1" x14ac:dyDescent="0.2">
      <c r="A28" s="45"/>
      <c r="B28" s="28"/>
      <c r="D28" s="66"/>
      <c r="E28" s="66"/>
      <c r="F28" s="66"/>
      <c r="G28" s="66"/>
      <c r="H28" s="66"/>
      <c r="I28" s="66"/>
      <c r="J28" s="66"/>
      <c r="K28" s="66"/>
      <c r="L28" s="51"/>
      <c r="M28" s="52"/>
      <c r="N28" s="30"/>
      <c r="O28" s="18"/>
    </row>
    <row r="29" spans="1:36" ht="13.5" customHeight="1" x14ac:dyDescent="0.2">
      <c r="A29" s="45"/>
      <c r="B29" s="28"/>
      <c r="D29" s="66"/>
      <c r="E29" s="66"/>
      <c r="F29" s="66"/>
      <c r="G29" s="66"/>
      <c r="H29" s="66"/>
      <c r="I29" s="66"/>
      <c r="J29" s="66"/>
      <c r="K29" s="66"/>
      <c r="L29" s="51"/>
      <c r="M29" s="52"/>
      <c r="N29" s="30"/>
      <c r="O29" s="18"/>
    </row>
    <row r="30" spans="1:36" ht="13.5" customHeight="1" x14ac:dyDescent="0.2">
      <c r="A30" s="66"/>
      <c r="B30" s="28"/>
      <c r="D30" s="66"/>
      <c r="E30" s="66"/>
      <c r="F30" s="66"/>
      <c r="G30" s="66"/>
      <c r="H30" s="66"/>
      <c r="I30" s="66"/>
      <c r="J30" s="66"/>
      <c r="K30" s="66"/>
      <c r="L30" s="51"/>
      <c r="M30" s="52"/>
      <c r="N30" s="30"/>
      <c r="O30" s="18"/>
    </row>
    <row r="31" spans="1:36" ht="12" customHeight="1" x14ac:dyDescent="0.2">
      <c r="A31" s="46"/>
      <c r="B31" s="36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37"/>
    </row>
    <row r="32" spans="1:36" ht="10.9" customHeight="1" x14ac:dyDescent="0.25">
      <c r="A32" s="43"/>
      <c r="B32" s="38"/>
      <c r="D32" s="33"/>
      <c r="E32" s="33"/>
      <c r="F32" s="55"/>
      <c r="G32" s="55"/>
      <c r="H32" s="33"/>
      <c r="I32" s="33"/>
      <c r="J32" s="33"/>
      <c r="K32" s="33"/>
      <c r="L32" s="56"/>
      <c r="M32" s="54"/>
      <c r="N32" s="3"/>
    </row>
    <row r="33" spans="1:14" ht="10.9" customHeight="1" x14ac:dyDescent="0.25">
      <c r="A33" s="43"/>
      <c r="B33" s="38"/>
      <c r="D33" s="33"/>
      <c r="E33" s="33"/>
      <c r="F33" s="55"/>
      <c r="G33" s="55"/>
      <c r="H33" s="33"/>
      <c r="I33" s="33"/>
      <c r="J33" s="33"/>
      <c r="K33" s="33"/>
      <c r="L33" s="54"/>
      <c r="M33" s="54"/>
      <c r="N33" s="3"/>
    </row>
    <row r="34" spans="1:14" ht="12" customHeight="1" x14ac:dyDescent="0.2">
      <c r="D34" s="57"/>
      <c r="E34" s="57"/>
      <c r="F34" s="57"/>
      <c r="G34" s="57"/>
      <c r="H34" s="58"/>
      <c r="I34" s="58"/>
      <c r="J34" s="58"/>
      <c r="K34" s="58"/>
      <c r="L34" s="59"/>
      <c r="M34" s="58"/>
    </row>
    <row r="35" spans="1:14" x14ac:dyDescent="0.2"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1"/>
    </row>
    <row r="36" spans="1:14" x14ac:dyDescent="0.2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" customHeight="1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4:14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4:14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4:14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4:14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4:14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4:14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4:14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4:14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4:14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4:14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4:14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4:14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4:1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4:1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4:1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4:1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4:1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4:1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4:1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4:1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4:1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4:1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4:1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autoFilter ref="A7:P7">
    <sortState ref="A8:P31">
      <sortCondition ref="L7"/>
    </sortState>
  </autoFilter>
  <dataConsolidate/>
  <mergeCells count="16">
    <mergeCell ref="A1:M1"/>
    <mergeCell ref="N5:N6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1:P1 O3:P65482">
    <cfRule type="cellIs" dxfId="9" priority="1" stopIfTrue="1" operator="equal">
      <formula>"лично"</formula>
    </cfRule>
    <cfRule type="cellIs" dxfId="8" priority="2" stopIfTrue="1" operator="equal">
      <formula>"в/к"</formula>
    </cfRule>
  </conditionalFormatting>
  <pageMargins left="0.19791666666666666" right="0.125" top="0.27559055118110237" bottom="0.59055118110236227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F79"/>
  <sheetViews>
    <sheetView view="pageLayout" topLeftCell="B1" zoomScaleSheetLayoutView="106" workbookViewId="0">
      <selection sqref="A1:M10"/>
    </sheetView>
  </sheetViews>
  <sheetFormatPr defaultColWidth="13" defaultRowHeight="15" x14ac:dyDescent="0.2"/>
  <cols>
    <col min="1" max="1" width="4.5703125" style="47" hidden="1" customWidth="1"/>
    <col min="2" max="2" width="40.7109375" style="1" customWidth="1"/>
    <col min="3" max="3" width="27.7109375" style="38" customWidth="1"/>
    <col min="4" max="4" width="6.7109375" style="40" hidden="1" customWidth="1"/>
    <col min="5" max="5" width="6.140625" style="40" hidden="1" customWidth="1"/>
    <col min="6" max="6" width="5" style="40" hidden="1" customWidth="1"/>
    <col min="7" max="7" width="6.42578125" style="40" hidden="1" customWidth="1"/>
    <col min="8" max="10" width="5.42578125" style="8" hidden="1" customWidth="1"/>
    <col min="11" max="11" width="5.28515625" style="8" hidden="1" customWidth="1"/>
    <col min="12" max="12" width="16.140625" style="3" customWidth="1"/>
    <col min="13" max="13" width="10.5703125" style="8" customWidth="1"/>
    <col min="14" max="14" width="9.140625" style="8" hidden="1" customWidth="1"/>
    <col min="15" max="15" width="9.5703125" style="1" hidden="1" customWidth="1"/>
    <col min="16" max="16" width="5.28515625" style="1" hidden="1" customWidth="1"/>
    <col min="17" max="36" width="13" style="4"/>
    <col min="37" max="97" width="13" style="1"/>
    <col min="98" max="98" width="4.5703125" style="1" customWidth="1"/>
    <col min="99" max="99" width="23.5703125" style="1" customWidth="1"/>
    <col min="100" max="100" width="30.28515625" style="1" customWidth="1"/>
    <col min="101" max="101" width="10.42578125" style="1" customWidth="1"/>
    <col min="102" max="102" width="6.7109375" style="1" bestFit="1" customWidth="1"/>
    <col min="103" max="103" width="6.140625" style="1" customWidth="1"/>
    <col min="104" max="104" width="5" style="1" customWidth="1"/>
    <col min="105" max="105" width="6.42578125" style="1" customWidth="1"/>
    <col min="106" max="108" width="5.42578125" style="1" customWidth="1"/>
    <col min="109" max="109" width="5.28515625" style="1" customWidth="1"/>
    <col min="110" max="110" width="5.42578125" style="1" customWidth="1"/>
    <col min="111" max="111" width="5.7109375" style="1" bestFit="1" customWidth="1"/>
    <col min="112" max="112" width="9.42578125" style="1" customWidth="1"/>
    <col min="113" max="113" width="10.140625" style="1" customWidth="1"/>
    <col min="114" max="114" width="9.140625" style="1" customWidth="1"/>
    <col min="115" max="115" width="9.5703125" style="1" customWidth="1"/>
    <col min="116" max="116" width="5.28515625" style="1" bestFit="1" customWidth="1"/>
    <col min="117" max="117" width="5.140625" style="1" customWidth="1"/>
    <col min="118" max="118" width="7.42578125" style="1" bestFit="1" customWidth="1"/>
    <col min="119" max="119" width="8.5703125" style="1" bestFit="1" customWidth="1"/>
    <col min="120" max="122" width="13.140625" style="1" bestFit="1" customWidth="1"/>
    <col min="123" max="123" width="13" style="1"/>
    <col min="124" max="124" width="29.42578125" style="1" bestFit="1" customWidth="1"/>
    <col min="125" max="353" width="13" style="1"/>
    <col min="354" max="354" width="4.5703125" style="1" customWidth="1"/>
    <col min="355" max="355" width="23.5703125" style="1" customWidth="1"/>
    <col min="356" max="356" width="30.28515625" style="1" customWidth="1"/>
    <col min="357" max="357" width="10.42578125" style="1" customWidth="1"/>
    <col min="358" max="358" width="6.7109375" style="1" bestFit="1" customWidth="1"/>
    <col min="359" max="359" width="6.140625" style="1" customWidth="1"/>
    <col min="360" max="360" width="5" style="1" customWidth="1"/>
    <col min="361" max="361" width="6.42578125" style="1" customWidth="1"/>
    <col min="362" max="364" width="5.42578125" style="1" customWidth="1"/>
    <col min="365" max="365" width="5.28515625" style="1" customWidth="1"/>
    <col min="366" max="366" width="5.42578125" style="1" customWidth="1"/>
    <col min="367" max="367" width="5.7109375" style="1" bestFit="1" customWidth="1"/>
    <col min="368" max="368" width="9.42578125" style="1" customWidth="1"/>
    <col min="369" max="369" width="10.140625" style="1" customWidth="1"/>
    <col min="370" max="370" width="9.140625" style="1" customWidth="1"/>
    <col min="371" max="371" width="9.5703125" style="1" customWidth="1"/>
    <col min="372" max="372" width="5.28515625" style="1" bestFit="1" customWidth="1"/>
    <col min="373" max="373" width="5.140625" style="1" customWidth="1"/>
    <col min="374" max="374" width="7.42578125" style="1" bestFit="1" customWidth="1"/>
    <col min="375" max="375" width="8.5703125" style="1" bestFit="1" customWidth="1"/>
    <col min="376" max="378" width="13.140625" style="1" bestFit="1" customWidth="1"/>
    <col min="379" max="379" width="13" style="1"/>
    <col min="380" max="380" width="29.42578125" style="1" bestFit="1" customWidth="1"/>
    <col min="381" max="609" width="13" style="1"/>
    <col min="610" max="610" width="4.5703125" style="1" customWidth="1"/>
    <col min="611" max="611" width="23.5703125" style="1" customWidth="1"/>
    <col min="612" max="612" width="30.28515625" style="1" customWidth="1"/>
    <col min="613" max="613" width="10.42578125" style="1" customWidth="1"/>
    <col min="614" max="614" width="6.7109375" style="1" bestFit="1" customWidth="1"/>
    <col min="615" max="615" width="6.140625" style="1" customWidth="1"/>
    <col min="616" max="616" width="5" style="1" customWidth="1"/>
    <col min="617" max="617" width="6.42578125" style="1" customWidth="1"/>
    <col min="618" max="620" width="5.42578125" style="1" customWidth="1"/>
    <col min="621" max="621" width="5.28515625" style="1" customWidth="1"/>
    <col min="622" max="622" width="5.42578125" style="1" customWidth="1"/>
    <col min="623" max="623" width="5.7109375" style="1" bestFit="1" customWidth="1"/>
    <col min="624" max="624" width="9.42578125" style="1" customWidth="1"/>
    <col min="625" max="625" width="10.140625" style="1" customWidth="1"/>
    <col min="626" max="626" width="9.140625" style="1" customWidth="1"/>
    <col min="627" max="627" width="9.5703125" style="1" customWidth="1"/>
    <col min="628" max="628" width="5.28515625" style="1" bestFit="1" customWidth="1"/>
    <col min="629" max="629" width="5.140625" style="1" customWidth="1"/>
    <col min="630" max="630" width="7.42578125" style="1" bestFit="1" customWidth="1"/>
    <col min="631" max="631" width="8.5703125" style="1" bestFit="1" customWidth="1"/>
    <col min="632" max="634" width="13.140625" style="1" bestFit="1" customWidth="1"/>
    <col min="635" max="635" width="13" style="1"/>
    <col min="636" max="636" width="29.42578125" style="1" bestFit="1" customWidth="1"/>
    <col min="637" max="865" width="13" style="1"/>
    <col min="866" max="866" width="4.5703125" style="1" customWidth="1"/>
    <col min="867" max="867" width="23.5703125" style="1" customWidth="1"/>
    <col min="868" max="868" width="30.28515625" style="1" customWidth="1"/>
    <col min="869" max="869" width="10.42578125" style="1" customWidth="1"/>
    <col min="870" max="870" width="6.7109375" style="1" bestFit="1" customWidth="1"/>
    <col min="871" max="871" width="6.140625" style="1" customWidth="1"/>
    <col min="872" max="872" width="5" style="1" customWidth="1"/>
    <col min="873" max="873" width="6.42578125" style="1" customWidth="1"/>
    <col min="874" max="876" width="5.42578125" style="1" customWidth="1"/>
    <col min="877" max="877" width="5.28515625" style="1" customWidth="1"/>
    <col min="878" max="878" width="5.42578125" style="1" customWidth="1"/>
    <col min="879" max="879" width="5.7109375" style="1" bestFit="1" customWidth="1"/>
    <col min="880" max="880" width="9.42578125" style="1" customWidth="1"/>
    <col min="881" max="881" width="10.140625" style="1" customWidth="1"/>
    <col min="882" max="882" width="9.140625" style="1" customWidth="1"/>
    <col min="883" max="883" width="9.5703125" style="1" customWidth="1"/>
    <col min="884" max="884" width="5.28515625" style="1" bestFit="1" customWidth="1"/>
    <col min="885" max="885" width="5.140625" style="1" customWidth="1"/>
    <col min="886" max="886" width="7.42578125" style="1" bestFit="1" customWidth="1"/>
    <col min="887" max="887" width="8.5703125" style="1" bestFit="1" customWidth="1"/>
    <col min="888" max="890" width="13.140625" style="1" bestFit="1" customWidth="1"/>
    <col min="891" max="891" width="13" style="1"/>
    <col min="892" max="892" width="29.42578125" style="1" bestFit="1" customWidth="1"/>
    <col min="893" max="1121" width="13" style="1"/>
    <col min="1122" max="1122" width="4.5703125" style="1" customWidth="1"/>
    <col min="1123" max="1123" width="23.5703125" style="1" customWidth="1"/>
    <col min="1124" max="1124" width="30.28515625" style="1" customWidth="1"/>
    <col min="1125" max="1125" width="10.42578125" style="1" customWidth="1"/>
    <col min="1126" max="1126" width="6.7109375" style="1" bestFit="1" customWidth="1"/>
    <col min="1127" max="1127" width="6.140625" style="1" customWidth="1"/>
    <col min="1128" max="1128" width="5" style="1" customWidth="1"/>
    <col min="1129" max="1129" width="6.42578125" style="1" customWidth="1"/>
    <col min="1130" max="1132" width="5.42578125" style="1" customWidth="1"/>
    <col min="1133" max="1133" width="5.28515625" style="1" customWidth="1"/>
    <col min="1134" max="1134" width="5.42578125" style="1" customWidth="1"/>
    <col min="1135" max="1135" width="5.7109375" style="1" bestFit="1" customWidth="1"/>
    <col min="1136" max="1136" width="9.42578125" style="1" customWidth="1"/>
    <col min="1137" max="1137" width="10.140625" style="1" customWidth="1"/>
    <col min="1138" max="1138" width="9.140625" style="1" customWidth="1"/>
    <col min="1139" max="1139" width="9.5703125" style="1" customWidth="1"/>
    <col min="1140" max="1140" width="5.28515625" style="1" bestFit="1" customWidth="1"/>
    <col min="1141" max="1141" width="5.140625" style="1" customWidth="1"/>
    <col min="1142" max="1142" width="7.42578125" style="1" bestFit="1" customWidth="1"/>
    <col min="1143" max="1143" width="8.5703125" style="1" bestFit="1" customWidth="1"/>
    <col min="1144" max="1146" width="13.140625" style="1" bestFit="1" customWidth="1"/>
    <col min="1147" max="1147" width="13" style="1"/>
    <col min="1148" max="1148" width="29.42578125" style="1" bestFit="1" customWidth="1"/>
    <col min="1149" max="1377" width="13" style="1"/>
    <col min="1378" max="1378" width="4.5703125" style="1" customWidth="1"/>
    <col min="1379" max="1379" width="23.5703125" style="1" customWidth="1"/>
    <col min="1380" max="1380" width="30.28515625" style="1" customWidth="1"/>
    <col min="1381" max="1381" width="10.42578125" style="1" customWidth="1"/>
    <col min="1382" max="1382" width="6.7109375" style="1" bestFit="1" customWidth="1"/>
    <col min="1383" max="1383" width="6.140625" style="1" customWidth="1"/>
    <col min="1384" max="1384" width="5" style="1" customWidth="1"/>
    <col min="1385" max="1385" width="6.42578125" style="1" customWidth="1"/>
    <col min="1386" max="1388" width="5.42578125" style="1" customWidth="1"/>
    <col min="1389" max="1389" width="5.28515625" style="1" customWidth="1"/>
    <col min="1390" max="1390" width="5.42578125" style="1" customWidth="1"/>
    <col min="1391" max="1391" width="5.7109375" style="1" bestFit="1" customWidth="1"/>
    <col min="1392" max="1392" width="9.42578125" style="1" customWidth="1"/>
    <col min="1393" max="1393" width="10.140625" style="1" customWidth="1"/>
    <col min="1394" max="1394" width="9.140625" style="1" customWidth="1"/>
    <col min="1395" max="1395" width="9.5703125" style="1" customWidth="1"/>
    <col min="1396" max="1396" width="5.28515625" style="1" bestFit="1" customWidth="1"/>
    <col min="1397" max="1397" width="5.140625" style="1" customWidth="1"/>
    <col min="1398" max="1398" width="7.42578125" style="1" bestFit="1" customWidth="1"/>
    <col min="1399" max="1399" width="8.5703125" style="1" bestFit="1" customWidth="1"/>
    <col min="1400" max="1402" width="13.140625" style="1" bestFit="1" customWidth="1"/>
    <col min="1403" max="1403" width="13" style="1"/>
    <col min="1404" max="1404" width="29.42578125" style="1" bestFit="1" customWidth="1"/>
    <col min="1405" max="1633" width="13" style="1"/>
    <col min="1634" max="1634" width="4.5703125" style="1" customWidth="1"/>
    <col min="1635" max="1635" width="23.5703125" style="1" customWidth="1"/>
    <col min="1636" max="1636" width="30.28515625" style="1" customWidth="1"/>
    <col min="1637" max="1637" width="10.42578125" style="1" customWidth="1"/>
    <col min="1638" max="1638" width="6.7109375" style="1" bestFit="1" customWidth="1"/>
    <col min="1639" max="1639" width="6.140625" style="1" customWidth="1"/>
    <col min="1640" max="1640" width="5" style="1" customWidth="1"/>
    <col min="1641" max="1641" width="6.42578125" style="1" customWidth="1"/>
    <col min="1642" max="1644" width="5.42578125" style="1" customWidth="1"/>
    <col min="1645" max="1645" width="5.28515625" style="1" customWidth="1"/>
    <col min="1646" max="1646" width="5.42578125" style="1" customWidth="1"/>
    <col min="1647" max="1647" width="5.7109375" style="1" bestFit="1" customWidth="1"/>
    <col min="1648" max="1648" width="9.42578125" style="1" customWidth="1"/>
    <col min="1649" max="1649" width="10.140625" style="1" customWidth="1"/>
    <col min="1650" max="1650" width="9.140625" style="1" customWidth="1"/>
    <col min="1651" max="1651" width="9.5703125" style="1" customWidth="1"/>
    <col min="1652" max="1652" width="5.28515625" style="1" bestFit="1" customWidth="1"/>
    <col min="1653" max="1653" width="5.140625" style="1" customWidth="1"/>
    <col min="1654" max="1654" width="7.42578125" style="1" bestFit="1" customWidth="1"/>
    <col min="1655" max="1655" width="8.5703125" style="1" bestFit="1" customWidth="1"/>
    <col min="1656" max="1658" width="13.140625" style="1" bestFit="1" customWidth="1"/>
    <col min="1659" max="1659" width="13" style="1"/>
    <col min="1660" max="1660" width="29.42578125" style="1" bestFit="1" customWidth="1"/>
    <col min="1661" max="1889" width="13" style="1"/>
    <col min="1890" max="1890" width="4.5703125" style="1" customWidth="1"/>
    <col min="1891" max="1891" width="23.5703125" style="1" customWidth="1"/>
    <col min="1892" max="1892" width="30.28515625" style="1" customWidth="1"/>
    <col min="1893" max="1893" width="10.42578125" style="1" customWidth="1"/>
    <col min="1894" max="1894" width="6.7109375" style="1" bestFit="1" customWidth="1"/>
    <col min="1895" max="1895" width="6.140625" style="1" customWidth="1"/>
    <col min="1896" max="1896" width="5" style="1" customWidth="1"/>
    <col min="1897" max="1897" width="6.42578125" style="1" customWidth="1"/>
    <col min="1898" max="1900" width="5.42578125" style="1" customWidth="1"/>
    <col min="1901" max="1901" width="5.28515625" style="1" customWidth="1"/>
    <col min="1902" max="1902" width="5.42578125" style="1" customWidth="1"/>
    <col min="1903" max="1903" width="5.7109375" style="1" bestFit="1" customWidth="1"/>
    <col min="1904" max="1904" width="9.42578125" style="1" customWidth="1"/>
    <col min="1905" max="1905" width="10.140625" style="1" customWidth="1"/>
    <col min="1906" max="1906" width="9.140625" style="1" customWidth="1"/>
    <col min="1907" max="1907" width="9.5703125" style="1" customWidth="1"/>
    <col min="1908" max="1908" width="5.28515625" style="1" bestFit="1" customWidth="1"/>
    <col min="1909" max="1909" width="5.140625" style="1" customWidth="1"/>
    <col min="1910" max="1910" width="7.42578125" style="1" bestFit="1" customWidth="1"/>
    <col min="1911" max="1911" width="8.5703125" style="1" bestFit="1" customWidth="1"/>
    <col min="1912" max="1914" width="13.140625" style="1" bestFit="1" customWidth="1"/>
    <col min="1915" max="1915" width="13" style="1"/>
    <col min="1916" max="1916" width="29.42578125" style="1" bestFit="1" customWidth="1"/>
    <col min="1917" max="2145" width="13" style="1"/>
    <col min="2146" max="2146" width="4.5703125" style="1" customWidth="1"/>
    <col min="2147" max="2147" width="23.5703125" style="1" customWidth="1"/>
    <col min="2148" max="2148" width="30.28515625" style="1" customWidth="1"/>
    <col min="2149" max="2149" width="10.42578125" style="1" customWidth="1"/>
    <col min="2150" max="2150" width="6.7109375" style="1" bestFit="1" customWidth="1"/>
    <col min="2151" max="2151" width="6.140625" style="1" customWidth="1"/>
    <col min="2152" max="2152" width="5" style="1" customWidth="1"/>
    <col min="2153" max="2153" width="6.42578125" style="1" customWidth="1"/>
    <col min="2154" max="2156" width="5.42578125" style="1" customWidth="1"/>
    <col min="2157" max="2157" width="5.28515625" style="1" customWidth="1"/>
    <col min="2158" max="2158" width="5.42578125" style="1" customWidth="1"/>
    <col min="2159" max="2159" width="5.7109375" style="1" bestFit="1" customWidth="1"/>
    <col min="2160" max="2160" width="9.42578125" style="1" customWidth="1"/>
    <col min="2161" max="2161" width="10.140625" style="1" customWidth="1"/>
    <col min="2162" max="2162" width="9.140625" style="1" customWidth="1"/>
    <col min="2163" max="2163" width="9.5703125" style="1" customWidth="1"/>
    <col min="2164" max="2164" width="5.28515625" style="1" bestFit="1" customWidth="1"/>
    <col min="2165" max="2165" width="5.140625" style="1" customWidth="1"/>
    <col min="2166" max="2166" width="7.42578125" style="1" bestFit="1" customWidth="1"/>
    <col min="2167" max="2167" width="8.5703125" style="1" bestFit="1" customWidth="1"/>
    <col min="2168" max="2170" width="13.140625" style="1" bestFit="1" customWidth="1"/>
    <col min="2171" max="2171" width="13" style="1"/>
    <col min="2172" max="2172" width="29.42578125" style="1" bestFit="1" customWidth="1"/>
    <col min="2173" max="2401" width="13" style="1"/>
    <col min="2402" max="2402" width="4.5703125" style="1" customWidth="1"/>
    <col min="2403" max="2403" width="23.5703125" style="1" customWidth="1"/>
    <col min="2404" max="2404" width="30.28515625" style="1" customWidth="1"/>
    <col min="2405" max="2405" width="10.42578125" style="1" customWidth="1"/>
    <col min="2406" max="2406" width="6.7109375" style="1" bestFit="1" customWidth="1"/>
    <col min="2407" max="2407" width="6.140625" style="1" customWidth="1"/>
    <col min="2408" max="2408" width="5" style="1" customWidth="1"/>
    <col min="2409" max="2409" width="6.42578125" style="1" customWidth="1"/>
    <col min="2410" max="2412" width="5.42578125" style="1" customWidth="1"/>
    <col min="2413" max="2413" width="5.28515625" style="1" customWidth="1"/>
    <col min="2414" max="2414" width="5.42578125" style="1" customWidth="1"/>
    <col min="2415" max="2415" width="5.7109375" style="1" bestFit="1" customWidth="1"/>
    <col min="2416" max="2416" width="9.42578125" style="1" customWidth="1"/>
    <col min="2417" max="2417" width="10.140625" style="1" customWidth="1"/>
    <col min="2418" max="2418" width="9.140625" style="1" customWidth="1"/>
    <col min="2419" max="2419" width="9.5703125" style="1" customWidth="1"/>
    <col min="2420" max="2420" width="5.28515625" style="1" bestFit="1" customWidth="1"/>
    <col min="2421" max="2421" width="5.140625" style="1" customWidth="1"/>
    <col min="2422" max="2422" width="7.42578125" style="1" bestFit="1" customWidth="1"/>
    <col min="2423" max="2423" width="8.5703125" style="1" bestFit="1" customWidth="1"/>
    <col min="2424" max="2426" width="13.140625" style="1" bestFit="1" customWidth="1"/>
    <col min="2427" max="2427" width="13" style="1"/>
    <col min="2428" max="2428" width="29.42578125" style="1" bestFit="1" customWidth="1"/>
    <col min="2429" max="2657" width="13" style="1"/>
    <col min="2658" max="2658" width="4.5703125" style="1" customWidth="1"/>
    <col min="2659" max="2659" width="23.5703125" style="1" customWidth="1"/>
    <col min="2660" max="2660" width="30.28515625" style="1" customWidth="1"/>
    <col min="2661" max="2661" width="10.42578125" style="1" customWidth="1"/>
    <col min="2662" max="2662" width="6.7109375" style="1" bestFit="1" customWidth="1"/>
    <col min="2663" max="2663" width="6.140625" style="1" customWidth="1"/>
    <col min="2664" max="2664" width="5" style="1" customWidth="1"/>
    <col min="2665" max="2665" width="6.42578125" style="1" customWidth="1"/>
    <col min="2666" max="2668" width="5.42578125" style="1" customWidth="1"/>
    <col min="2669" max="2669" width="5.28515625" style="1" customWidth="1"/>
    <col min="2670" max="2670" width="5.42578125" style="1" customWidth="1"/>
    <col min="2671" max="2671" width="5.7109375" style="1" bestFit="1" customWidth="1"/>
    <col min="2672" max="2672" width="9.42578125" style="1" customWidth="1"/>
    <col min="2673" max="2673" width="10.140625" style="1" customWidth="1"/>
    <col min="2674" max="2674" width="9.140625" style="1" customWidth="1"/>
    <col min="2675" max="2675" width="9.5703125" style="1" customWidth="1"/>
    <col min="2676" max="2676" width="5.28515625" style="1" bestFit="1" customWidth="1"/>
    <col min="2677" max="2677" width="5.140625" style="1" customWidth="1"/>
    <col min="2678" max="2678" width="7.42578125" style="1" bestFit="1" customWidth="1"/>
    <col min="2679" max="2679" width="8.5703125" style="1" bestFit="1" customWidth="1"/>
    <col min="2680" max="2682" width="13.140625" style="1" bestFit="1" customWidth="1"/>
    <col min="2683" max="2683" width="13" style="1"/>
    <col min="2684" max="2684" width="29.42578125" style="1" bestFit="1" customWidth="1"/>
    <col min="2685" max="2913" width="13" style="1"/>
    <col min="2914" max="2914" width="4.5703125" style="1" customWidth="1"/>
    <col min="2915" max="2915" width="23.5703125" style="1" customWidth="1"/>
    <col min="2916" max="2916" width="30.28515625" style="1" customWidth="1"/>
    <col min="2917" max="2917" width="10.42578125" style="1" customWidth="1"/>
    <col min="2918" max="2918" width="6.7109375" style="1" bestFit="1" customWidth="1"/>
    <col min="2919" max="2919" width="6.140625" style="1" customWidth="1"/>
    <col min="2920" max="2920" width="5" style="1" customWidth="1"/>
    <col min="2921" max="2921" width="6.42578125" style="1" customWidth="1"/>
    <col min="2922" max="2924" width="5.42578125" style="1" customWidth="1"/>
    <col min="2925" max="2925" width="5.28515625" style="1" customWidth="1"/>
    <col min="2926" max="2926" width="5.42578125" style="1" customWidth="1"/>
    <col min="2927" max="2927" width="5.7109375" style="1" bestFit="1" customWidth="1"/>
    <col min="2928" max="2928" width="9.42578125" style="1" customWidth="1"/>
    <col min="2929" max="2929" width="10.140625" style="1" customWidth="1"/>
    <col min="2930" max="2930" width="9.140625" style="1" customWidth="1"/>
    <col min="2931" max="2931" width="9.5703125" style="1" customWidth="1"/>
    <col min="2932" max="2932" width="5.28515625" style="1" bestFit="1" customWidth="1"/>
    <col min="2933" max="2933" width="5.140625" style="1" customWidth="1"/>
    <col min="2934" max="2934" width="7.42578125" style="1" bestFit="1" customWidth="1"/>
    <col min="2935" max="2935" width="8.5703125" style="1" bestFit="1" customWidth="1"/>
    <col min="2936" max="2938" width="13.140625" style="1" bestFit="1" customWidth="1"/>
    <col min="2939" max="2939" width="13" style="1"/>
    <col min="2940" max="2940" width="29.42578125" style="1" bestFit="1" customWidth="1"/>
    <col min="2941" max="3169" width="13" style="1"/>
    <col min="3170" max="3170" width="4.5703125" style="1" customWidth="1"/>
    <col min="3171" max="3171" width="23.5703125" style="1" customWidth="1"/>
    <col min="3172" max="3172" width="30.28515625" style="1" customWidth="1"/>
    <col min="3173" max="3173" width="10.42578125" style="1" customWidth="1"/>
    <col min="3174" max="3174" width="6.7109375" style="1" bestFit="1" customWidth="1"/>
    <col min="3175" max="3175" width="6.140625" style="1" customWidth="1"/>
    <col min="3176" max="3176" width="5" style="1" customWidth="1"/>
    <col min="3177" max="3177" width="6.42578125" style="1" customWidth="1"/>
    <col min="3178" max="3180" width="5.42578125" style="1" customWidth="1"/>
    <col min="3181" max="3181" width="5.28515625" style="1" customWidth="1"/>
    <col min="3182" max="3182" width="5.42578125" style="1" customWidth="1"/>
    <col min="3183" max="3183" width="5.7109375" style="1" bestFit="1" customWidth="1"/>
    <col min="3184" max="3184" width="9.42578125" style="1" customWidth="1"/>
    <col min="3185" max="3185" width="10.140625" style="1" customWidth="1"/>
    <col min="3186" max="3186" width="9.140625" style="1" customWidth="1"/>
    <col min="3187" max="3187" width="9.5703125" style="1" customWidth="1"/>
    <col min="3188" max="3188" width="5.28515625" style="1" bestFit="1" customWidth="1"/>
    <col min="3189" max="3189" width="5.140625" style="1" customWidth="1"/>
    <col min="3190" max="3190" width="7.42578125" style="1" bestFit="1" customWidth="1"/>
    <col min="3191" max="3191" width="8.5703125" style="1" bestFit="1" customWidth="1"/>
    <col min="3192" max="3194" width="13.140625" style="1" bestFit="1" customWidth="1"/>
    <col min="3195" max="3195" width="13" style="1"/>
    <col min="3196" max="3196" width="29.42578125" style="1" bestFit="1" customWidth="1"/>
    <col min="3197" max="3425" width="13" style="1"/>
    <col min="3426" max="3426" width="4.5703125" style="1" customWidth="1"/>
    <col min="3427" max="3427" width="23.5703125" style="1" customWidth="1"/>
    <col min="3428" max="3428" width="30.28515625" style="1" customWidth="1"/>
    <col min="3429" max="3429" width="10.42578125" style="1" customWidth="1"/>
    <col min="3430" max="3430" width="6.7109375" style="1" bestFit="1" customWidth="1"/>
    <col min="3431" max="3431" width="6.140625" style="1" customWidth="1"/>
    <col min="3432" max="3432" width="5" style="1" customWidth="1"/>
    <col min="3433" max="3433" width="6.42578125" style="1" customWidth="1"/>
    <col min="3434" max="3436" width="5.42578125" style="1" customWidth="1"/>
    <col min="3437" max="3437" width="5.28515625" style="1" customWidth="1"/>
    <col min="3438" max="3438" width="5.42578125" style="1" customWidth="1"/>
    <col min="3439" max="3439" width="5.7109375" style="1" bestFit="1" customWidth="1"/>
    <col min="3440" max="3440" width="9.42578125" style="1" customWidth="1"/>
    <col min="3441" max="3441" width="10.140625" style="1" customWidth="1"/>
    <col min="3442" max="3442" width="9.140625" style="1" customWidth="1"/>
    <col min="3443" max="3443" width="9.5703125" style="1" customWidth="1"/>
    <col min="3444" max="3444" width="5.28515625" style="1" bestFit="1" customWidth="1"/>
    <col min="3445" max="3445" width="5.140625" style="1" customWidth="1"/>
    <col min="3446" max="3446" width="7.42578125" style="1" bestFit="1" customWidth="1"/>
    <col min="3447" max="3447" width="8.5703125" style="1" bestFit="1" customWidth="1"/>
    <col min="3448" max="3450" width="13.140625" style="1" bestFit="1" customWidth="1"/>
    <col min="3451" max="3451" width="13" style="1"/>
    <col min="3452" max="3452" width="29.42578125" style="1" bestFit="1" customWidth="1"/>
    <col min="3453" max="3681" width="13" style="1"/>
    <col min="3682" max="3682" width="4.5703125" style="1" customWidth="1"/>
    <col min="3683" max="3683" width="23.5703125" style="1" customWidth="1"/>
    <col min="3684" max="3684" width="30.28515625" style="1" customWidth="1"/>
    <col min="3685" max="3685" width="10.42578125" style="1" customWidth="1"/>
    <col min="3686" max="3686" width="6.7109375" style="1" bestFit="1" customWidth="1"/>
    <col min="3687" max="3687" width="6.140625" style="1" customWidth="1"/>
    <col min="3688" max="3688" width="5" style="1" customWidth="1"/>
    <col min="3689" max="3689" width="6.42578125" style="1" customWidth="1"/>
    <col min="3690" max="3692" width="5.42578125" style="1" customWidth="1"/>
    <col min="3693" max="3693" width="5.28515625" style="1" customWidth="1"/>
    <col min="3694" max="3694" width="5.42578125" style="1" customWidth="1"/>
    <col min="3695" max="3695" width="5.7109375" style="1" bestFit="1" customWidth="1"/>
    <col min="3696" max="3696" width="9.42578125" style="1" customWidth="1"/>
    <col min="3697" max="3697" width="10.140625" style="1" customWidth="1"/>
    <col min="3698" max="3698" width="9.140625" style="1" customWidth="1"/>
    <col min="3699" max="3699" width="9.5703125" style="1" customWidth="1"/>
    <col min="3700" max="3700" width="5.28515625" style="1" bestFit="1" customWidth="1"/>
    <col min="3701" max="3701" width="5.140625" style="1" customWidth="1"/>
    <col min="3702" max="3702" width="7.42578125" style="1" bestFit="1" customWidth="1"/>
    <col min="3703" max="3703" width="8.5703125" style="1" bestFit="1" customWidth="1"/>
    <col min="3704" max="3706" width="13.140625" style="1" bestFit="1" customWidth="1"/>
    <col min="3707" max="3707" width="13" style="1"/>
    <col min="3708" max="3708" width="29.42578125" style="1" bestFit="1" customWidth="1"/>
    <col min="3709" max="3937" width="13" style="1"/>
    <col min="3938" max="3938" width="4.5703125" style="1" customWidth="1"/>
    <col min="3939" max="3939" width="23.5703125" style="1" customWidth="1"/>
    <col min="3940" max="3940" width="30.28515625" style="1" customWidth="1"/>
    <col min="3941" max="3941" width="10.42578125" style="1" customWidth="1"/>
    <col min="3942" max="3942" width="6.7109375" style="1" bestFit="1" customWidth="1"/>
    <col min="3943" max="3943" width="6.140625" style="1" customWidth="1"/>
    <col min="3944" max="3944" width="5" style="1" customWidth="1"/>
    <col min="3945" max="3945" width="6.42578125" style="1" customWidth="1"/>
    <col min="3946" max="3948" width="5.42578125" style="1" customWidth="1"/>
    <col min="3949" max="3949" width="5.28515625" style="1" customWidth="1"/>
    <col min="3950" max="3950" width="5.42578125" style="1" customWidth="1"/>
    <col min="3951" max="3951" width="5.7109375" style="1" bestFit="1" customWidth="1"/>
    <col min="3952" max="3952" width="9.42578125" style="1" customWidth="1"/>
    <col min="3953" max="3953" width="10.140625" style="1" customWidth="1"/>
    <col min="3954" max="3954" width="9.140625" style="1" customWidth="1"/>
    <col min="3955" max="3955" width="9.5703125" style="1" customWidth="1"/>
    <col min="3956" max="3956" width="5.28515625" style="1" bestFit="1" customWidth="1"/>
    <col min="3957" max="3957" width="5.140625" style="1" customWidth="1"/>
    <col min="3958" max="3958" width="7.42578125" style="1" bestFit="1" customWidth="1"/>
    <col min="3959" max="3959" width="8.5703125" style="1" bestFit="1" customWidth="1"/>
    <col min="3960" max="3962" width="13.140625" style="1" bestFit="1" customWidth="1"/>
    <col min="3963" max="3963" width="13" style="1"/>
    <col min="3964" max="3964" width="29.42578125" style="1" bestFit="1" customWidth="1"/>
    <col min="3965" max="4193" width="13" style="1"/>
    <col min="4194" max="4194" width="4.5703125" style="1" customWidth="1"/>
    <col min="4195" max="4195" width="23.5703125" style="1" customWidth="1"/>
    <col min="4196" max="4196" width="30.28515625" style="1" customWidth="1"/>
    <col min="4197" max="4197" width="10.42578125" style="1" customWidth="1"/>
    <col min="4198" max="4198" width="6.7109375" style="1" bestFit="1" customWidth="1"/>
    <col min="4199" max="4199" width="6.140625" style="1" customWidth="1"/>
    <col min="4200" max="4200" width="5" style="1" customWidth="1"/>
    <col min="4201" max="4201" width="6.42578125" style="1" customWidth="1"/>
    <col min="4202" max="4204" width="5.42578125" style="1" customWidth="1"/>
    <col min="4205" max="4205" width="5.28515625" style="1" customWidth="1"/>
    <col min="4206" max="4206" width="5.42578125" style="1" customWidth="1"/>
    <col min="4207" max="4207" width="5.7109375" style="1" bestFit="1" customWidth="1"/>
    <col min="4208" max="4208" width="9.42578125" style="1" customWidth="1"/>
    <col min="4209" max="4209" width="10.140625" style="1" customWidth="1"/>
    <col min="4210" max="4210" width="9.140625" style="1" customWidth="1"/>
    <col min="4211" max="4211" width="9.5703125" style="1" customWidth="1"/>
    <col min="4212" max="4212" width="5.28515625" style="1" bestFit="1" customWidth="1"/>
    <col min="4213" max="4213" width="5.140625" style="1" customWidth="1"/>
    <col min="4214" max="4214" width="7.42578125" style="1" bestFit="1" customWidth="1"/>
    <col min="4215" max="4215" width="8.5703125" style="1" bestFit="1" customWidth="1"/>
    <col min="4216" max="4218" width="13.140625" style="1" bestFit="1" customWidth="1"/>
    <col min="4219" max="4219" width="13" style="1"/>
    <col min="4220" max="4220" width="29.42578125" style="1" bestFit="1" customWidth="1"/>
    <col min="4221" max="4449" width="13" style="1"/>
    <col min="4450" max="4450" width="4.5703125" style="1" customWidth="1"/>
    <col min="4451" max="4451" width="23.5703125" style="1" customWidth="1"/>
    <col min="4452" max="4452" width="30.28515625" style="1" customWidth="1"/>
    <col min="4453" max="4453" width="10.42578125" style="1" customWidth="1"/>
    <col min="4454" max="4454" width="6.7109375" style="1" bestFit="1" customWidth="1"/>
    <col min="4455" max="4455" width="6.140625" style="1" customWidth="1"/>
    <col min="4456" max="4456" width="5" style="1" customWidth="1"/>
    <col min="4457" max="4457" width="6.42578125" style="1" customWidth="1"/>
    <col min="4458" max="4460" width="5.42578125" style="1" customWidth="1"/>
    <col min="4461" max="4461" width="5.28515625" style="1" customWidth="1"/>
    <col min="4462" max="4462" width="5.42578125" style="1" customWidth="1"/>
    <col min="4463" max="4463" width="5.7109375" style="1" bestFit="1" customWidth="1"/>
    <col min="4464" max="4464" width="9.42578125" style="1" customWidth="1"/>
    <col min="4465" max="4465" width="10.140625" style="1" customWidth="1"/>
    <col min="4466" max="4466" width="9.140625" style="1" customWidth="1"/>
    <col min="4467" max="4467" width="9.5703125" style="1" customWidth="1"/>
    <col min="4468" max="4468" width="5.28515625" style="1" bestFit="1" customWidth="1"/>
    <col min="4469" max="4469" width="5.140625" style="1" customWidth="1"/>
    <col min="4470" max="4470" width="7.42578125" style="1" bestFit="1" customWidth="1"/>
    <col min="4471" max="4471" width="8.5703125" style="1" bestFit="1" customWidth="1"/>
    <col min="4472" max="4474" width="13.140625" style="1" bestFit="1" customWidth="1"/>
    <col min="4475" max="4475" width="13" style="1"/>
    <col min="4476" max="4476" width="29.42578125" style="1" bestFit="1" customWidth="1"/>
    <col min="4477" max="4705" width="13" style="1"/>
    <col min="4706" max="4706" width="4.5703125" style="1" customWidth="1"/>
    <col min="4707" max="4707" width="23.5703125" style="1" customWidth="1"/>
    <col min="4708" max="4708" width="30.28515625" style="1" customWidth="1"/>
    <col min="4709" max="4709" width="10.42578125" style="1" customWidth="1"/>
    <col min="4710" max="4710" width="6.7109375" style="1" bestFit="1" customWidth="1"/>
    <col min="4711" max="4711" width="6.140625" style="1" customWidth="1"/>
    <col min="4712" max="4712" width="5" style="1" customWidth="1"/>
    <col min="4713" max="4713" width="6.42578125" style="1" customWidth="1"/>
    <col min="4714" max="4716" width="5.42578125" style="1" customWidth="1"/>
    <col min="4717" max="4717" width="5.28515625" style="1" customWidth="1"/>
    <col min="4718" max="4718" width="5.42578125" style="1" customWidth="1"/>
    <col min="4719" max="4719" width="5.7109375" style="1" bestFit="1" customWidth="1"/>
    <col min="4720" max="4720" width="9.42578125" style="1" customWidth="1"/>
    <col min="4721" max="4721" width="10.140625" style="1" customWidth="1"/>
    <col min="4722" max="4722" width="9.140625" style="1" customWidth="1"/>
    <col min="4723" max="4723" width="9.5703125" style="1" customWidth="1"/>
    <col min="4724" max="4724" width="5.28515625" style="1" bestFit="1" customWidth="1"/>
    <col min="4725" max="4725" width="5.140625" style="1" customWidth="1"/>
    <col min="4726" max="4726" width="7.42578125" style="1" bestFit="1" customWidth="1"/>
    <col min="4727" max="4727" width="8.5703125" style="1" bestFit="1" customWidth="1"/>
    <col min="4728" max="4730" width="13.140625" style="1" bestFit="1" customWidth="1"/>
    <col min="4731" max="4731" width="13" style="1"/>
    <col min="4732" max="4732" width="29.42578125" style="1" bestFit="1" customWidth="1"/>
    <col min="4733" max="4961" width="13" style="1"/>
    <col min="4962" max="4962" width="4.5703125" style="1" customWidth="1"/>
    <col min="4963" max="4963" width="23.5703125" style="1" customWidth="1"/>
    <col min="4964" max="4964" width="30.28515625" style="1" customWidth="1"/>
    <col min="4965" max="4965" width="10.42578125" style="1" customWidth="1"/>
    <col min="4966" max="4966" width="6.7109375" style="1" bestFit="1" customWidth="1"/>
    <col min="4967" max="4967" width="6.140625" style="1" customWidth="1"/>
    <col min="4968" max="4968" width="5" style="1" customWidth="1"/>
    <col min="4969" max="4969" width="6.42578125" style="1" customWidth="1"/>
    <col min="4970" max="4972" width="5.42578125" style="1" customWidth="1"/>
    <col min="4973" max="4973" width="5.28515625" style="1" customWidth="1"/>
    <col min="4974" max="4974" width="5.42578125" style="1" customWidth="1"/>
    <col min="4975" max="4975" width="5.7109375" style="1" bestFit="1" customWidth="1"/>
    <col min="4976" max="4976" width="9.42578125" style="1" customWidth="1"/>
    <col min="4977" max="4977" width="10.140625" style="1" customWidth="1"/>
    <col min="4978" max="4978" width="9.140625" style="1" customWidth="1"/>
    <col min="4979" max="4979" width="9.5703125" style="1" customWidth="1"/>
    <col min="4980" max="4980" width="5.28515625" style="1" bestFit="1" customWidth="1"/>
    <col min="4981" max="4981" width="5.140625" style="1" customWidth="1"/>
    <col min="4982" max="4982" width="7.42578125" style="1" bestFit="1" customWidth="1"/>
    <col min="4983" max="4983" width="8.5703125" style="1" bestFit="1" customWidth="1"/>
    <col min="4984" max="4986" width="13.140625" style="1" bestFit="1" customWidth="1"/>
    <col min="4987" max="4987" width="13" style="1"/>
    <col min="4988" max="4988" width="29.42578125" style="1" bestFit="1" customWidth="1"/>
    <col min="4989" max="5217" width="13" style="1"/>
    <col min="5218" max="5218" width="4.5703125" style="1" customWidth="1"/>
    <col min="5219" max="5219" width="23.5703125" style="1" customWidth="1"/>
    <col min="5220" max="5220" width="30.28515625" style="1" customWidth="1"/>
    <col min="5221" max="5221" width="10.42578125" style="1" customWidth="1"/>
    <col min="5222" max="5222" width="6.7109375" style="1" bestFit="1" customWidth="1"/>
    <col min="5223" max="5223" width="6.140625" style="1" customWidth="1"/>
    <col min="5224" max="5224" width="5" style="1" customWidth="1"/>
    <col min="5225" max="5225" width="6.42578125" style="1" customWidth="1"/>
    <col min="5226" max="5228" width="5.42578125" style="1" customWidth="1"/>
    <col min="5229" max="5229" width="5.28515625" style="1" customWidth="1"/>
    <col min="5230" max="5230" width="5.42578125" style="1" customWidth="1"/>
    <col min="5231" max="5231" width="5.7109375" style="1" bestFit="1" customWidth="1"/>
    <col min="5232" max="5232" width="9.42578125" style="1" customWidth="1"/>
    <col min="5233" max="5233" width="10.140625" style="1" customWidth="1"/>
    <col min="5234" max="5234" width="9.140625" style="1" customWidth="1"/>
    <col min="5235" max="5235" width="9.5703125" style="1" customWidth="1"/>
    <col min="5236" max="5236" width="5.28515625" style="1" bestFit="1" customWidth="1"/>
    <col min="5237" max="5237" width="5.140625" style="1" customWidth="1"/>
    <col min="5238" max="5238" width="7.42578125" style="1" bestFit="1" customWidth="1"/>
    <col min="5239" max="5239" width="8.5703125" style="1" bestFit="1" customWidth="1"/>
    <col min="5240" max="5242" width="13.140625" style="1" bestFit="1" customWidth="1"/>
    <col min="5243" max="5243" width="13" style="1"/>
    <col min="5244" max="5244" width="29.42578125" style="1" bestFit="1" customWidth="1"/>
    <col min="5245" max="5473" width="13" style="1"/>
    <col min="5474" max="5474" width="4.5703125" style="1" customWidth="1"/>
    <col min="5475" max="5475" width="23.5703125" style="1" customWidth="1"/>
    <col min="5476" max="5476" width="30.28515625" style="1" customWidth="1"/>
    <col min="5477" max="5477" width="10.42578125" style="1" customWidth="1"/>
    <col min="5478" max="5478" width="6.7109375" style="1" bestFit="1" customWidth="1"/>
    <col min="5479" max="5479" width="6.140625" style="1" customWidth="1"/>
    <col min="5480" max="5480" width="5" style="1" customWidth="1"/>
    <col min="5481" max="5481" width="6.42578125" style="1" customWidth="1"/>
    <col min="5482" max="5484" width="5.42578125" style="1" customWidth="1"/>
    <col min="5485" max="5485" width="5.28515625" style="1" customWidth="1"/>
    <col min="5486" max="5486" width="5.42578125" style="1" customWidth="1"/>
    <col min="5487" max="5487" width="5.7109375" style="1" bestFit="1" customWidth="1"/>
    <col min="5488" max="5488" width="9.42578125" style="1" customWidth="1"/>
    <col min="5489" max="5489" width="10.140625" style="1" customWidth="1"/>
    <col min="5490" max="5490" width="9.140625" style="1" customWidth="1"/>
    <col min="5491" max="5491" width="9.5703125" style="1" customWidth="1"/>
    <col min="5492" max="5492" width="5.28515625" style="1" bestFit="1" customWidth="1"/>
    <col min="5493" max="5493" width="5.140625" style="1" customWidth="1"/>
    <col min="5494" max="5494" width="7.42578125" style="1" bestFit="1" customWidth="1"/>
    <col min="5495" max="5495" width="8.5703125" style="1" bestFit="1" customWidth="1"/>
    <col min="5496" max="5498" width="13.140625" style="1" bestFit="1" customWidth="1"/>
    <col min="5499" max="5499" width="13" style="1"/>
    <col min="5500" max="5500" width="29.42578125" style="1" bestFit="1" customWidth="1"/>
    <col min="5501" max="5729" width="13" style="1"/>
    <col min="5730" max="5730" width="4.5703125" style="1" customWidth="1"/>
    <col min="5731" max="5731" width="23.5703125" style="1" customWidth="1"/>
    <col min="5732" max="5732" width="30.28515625" style="1" customWidth="1"/>
    <col min="5733" max="5733" width="10.42578125" style="1" customWidth="1"/>
    <col min="5734" max="5734" width="6.7109375" style="1" bestFit="1" customWidth="1"/>
    <col min="5735" max="5735" width="6.140625" style="1" customWidth="1"/>
    <col min="5736" max="5736" width="5" style="1" customWidth="1"/>
    <col min="5737" max="5737" width="6.42578125" style="1" customWidth="1"/>
    <col min="5738" max="5740" width="5.42578125" style="1" customWidth="1"/>
    <col min="5741" max="5741" width="5.28515625" style="1" customWidth="1"/>
    <col min="5742" max="5742" width="5.42578125" style="1" customWidth="1"/>
    <col min="5743" max="5743" width="5.7109375" style="1" bestFit="1" customWidth="1"/>
    <col min="5744" max="5744" width="9.42578125" style="1" customWidth="1"/>
    <col min="5745" max="5745" width="10.140625" style="1" customWidth="1"/>
    <col min="5746" max="5746" width="9.140625" style="1" customWidth="1"/>
    <col min="5747" max="5747" width="9.5703125" style="1" customWidth="1"/>
    <col min="5748" max="5748" width="5.28515625" style="1" bestFit="1" customWidth="1"/>
    <col min="5749" max="5749" width="5.140625" style="1" customWidth="1"/>
    <col min="5750" max="5750" width="7.42578125" style="1" bestFit="1" customWidth="1"/>
    <col min="5751" max="5751" width="8.5703125" style="1" bestFit="1" customWidth="1"/>
    <col min="5752" max="5754" width="13.140625" style="1" bestFit="1" customWidth="1"/>
    <col min="5755" max="5755" width="13" style="1"/>
    <col min="5756" max="5756" width="29.42578125" style="1" bestFit="1" customWidth="1"/>
    <col min="5757" max="5985" width="13" style="1"/>
    <col min="5986" max="5986" width="4.5703125" style="1" customWidth="1"/>
    <col min="5987" max="5987" width="23.5703125" style="1" customWidth="1"/>
    <col min="5988" max="5988" width="30.28515625" style="1" customWidth="1"/>
    <col min="5989" max="5989" width="10.42578125" style="1" customWidth="1"/>
    <col min="5990" max="5990" width="6.7109375" style="1" bestFit="1" customWidth="1"/>
    <col min="5991" max="5991" width="6.140625" style="1" customWidth="1"/>
    <col min="5992" max="5992" width="5" style="1" customWidth="1"/>
    <col min="5993" max="5993" width="6.42578125" style="1" customWidth="1"/>
    <col min="5994" max="5996" width="5.42578125" style="1" customWidth="1"/>
    <col min="5997" max="5997" width="5.28515625" style="1" customWidth="1"/>
    <col min="5998" max="5998" width="5.42578125" style="1" customWidth="1"/>
    <col min="5999" max="5999" width="5.7109375" style="1" bestFit="1" customWidth="1"/>
    <col min="6000" max="6000" width="9.42578125" style="1" customWidth="1"/>
    <col min="6001" max="6001" width="10.140625" style="1" customWidth="1"/>
    <col min="6002" max="6002" width="9.140625" style="1" customWidth="1"/>
    <col min="6003" max="6003" width="9.5703125" style="1" customWidth="1"/>
    <col min="6004" max="6004" width="5.28515625" style="1" bestFit="1" customWidth="1"/>
    <col min="6005" max="6005" width="5.140625" style="1" customWidth="1"/>
    <col min="6006" max="6006" width="7.42578125" style="1" bestFit="1" customWidth="1"/>
    <col min="6007" max="6007" width="8.5703125" style="1" bestFit="1" customWidth="1"/>
    <col min="6008" max="6010" width="13.140625" style="1" bestFit="1" customWidth="1"/>
    <col min="6011" max="6011" width="13" style="1"/>
    <col min="6012" max="6012" width="29.42578125" style="1" bestFit="1" customWidth="1"/>
    <col min="6013" max="6241" width="13" style="1"/>
    <col min="6242" max="6242" width="4.5703125" style="1" customWidth="1"/>
    <col min="6243" max="6243" width="23.5703125" style="1" customWidth="1"/>
    <col min="6244" max="6244" width="30.28515625" style="1" customWidth="1"/>
    <col min="6245" max="6245" width="10.42578125" style="1" customWidth="1"/>
    <col min="6246" max="6246" width="6.7109375" style="1" bestFit="1" customWidth="1"/>
    <col min="6247" max="6247" width="6.140625" style="1" customWidth="1"/>
    <col min="6248" max="6248" width="5" style="1" customWidth="1"/>
    <col min="6249" max="6249" width="6.42578125" style="1" customWidth="1"/>
    <col min="6250" max="6252" width="5.42578125" style="1" customWidth="1"/>
    <col min="6253" max="6253" width="5.28515625" style="1" customWidth="1"/>
    <col min="6254" max="6254" width="5.42578125" style="1" customWidth="1"/>
    <col min="6255" max="6255" width="5.7109375" style="1" bestFit="1" customWidth="1"/>
    <col min="6256" max="6256" width="9.42578125" style="1" customWidth="1"/>
    <col min="6257" max="6257" width="10.140625" style="1" customWidth="1"/>
    <col min="6258" max="6258" width="9.140625" style="1" customWidth="1"/>
    <col min="6259" max="6259" width="9.5703125" style="1" customWidth="1"/>
    <col min="6260" max="6260" width="5.28515625" style="1" bestFit="1" customWidth="1"/>
    <col min="6261" max="6261" width="5.140625" style="1" customWidth="1"/>
    <col min="6262" max="6262" width="7.42578125" style="1" bestFit="1" customWidth="1"/>
    <col min="6263" max="6263" width="8.5703125" style="1" bestFit="1" customWidth="1"/>
    <col min="6264" max="6266" width="13.140625" style="1" bestFit="1" customWidth="1"/>
    <col min="6267" max="6267" width="13" style="1"/>
    <col min="6268" max="6268" width="29.42578125" style="1" bestFit="1" customWidth="1"/>
    <col min="6269" max="16384" width="13" style="1"/>
  </cols>
  <sheetData>
    <row r="1" spans="1:422" ht="39" customHeight="1" x14ac:dyDescent="0.2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"/>
    </row>
    <row r="2" spans="1:422" ht="29.25" customHeight="1" x14ac:dyDescent="0.2">
      <c r="A2" s="43"/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333" t="s">
        <v>37</v>
      </c>
      <c r="M2" s="333"/>
      <c r="N2" s="48"/>
      <c r="O2" s="48"/>
      <c r="P2" s="48"/>
    </row>
    <row r="3" spans="1:422" ht="25.9" customHeight="1" x14ac:dyDescent="0.25">
      <c r="A3" s="305" t="s">
        <v>491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68"/>
    </row>
    <row r="4" spans="1:422" ht="16.149999999999999" customHeight="1" x14ac:dyDescent="0.2">
      <c r="A4" s="44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422" ht="19.5" x14ac:dyDescent="0.2">
      <c r="A5" s="302" t="s">
        <v>247</v>
      </c>
      <c r="B5" s="309" t="s">
        <v>5</v>
      </c>
      <c r="C5" s="309" t="s">
        <v>0</v>
      </c>
      <c r="D5" s="334" t="s">
        <v>7</v>
      </c>
      <c r="E5" s="334" t="s">
        <v>8</v>
      </c>
      <c r="F5" s="334" t="s">
        <v>9</v>
      </c>
      <c r="G5" s="334" t="s">
        <v>10</v>
      </c>
      <c r="H5" s="334" t="s">
        <v>11</v>
      </c>
      <c r="I5" s="334" t="s">
        <v>12</v>
      </c>
      <c r="J5" s="334" t="s">
        <v>13</v>
      </c>
      <c r="K5" s="42"/>
      <c r="L5" s="309" t="s">
        <v>2</v>
      </c>
      <c r="M5" s="309" t="s">
        <v>1</v>
      </c>
      <c r="N5" s="326" t="s">
        <v>3</v>
      </c>
      <c r="O5" s="9" t="s">
        <v>14</v>
      </c>
      <c r="P5" s="10" t="s">
        <v>15</v>
      </c>
    </row>
    <row r="6" spans="1:422" ht="19.5" customHeight="1" x14ac:dyDescent="0.2">
      <c r="A6" s="302"/>
      <c r="B6" s="309"/>
      <c r="C6" s="309"/>
      <c r="D6" s="334"/>
      <c r="E6" s="334"/>
      <c r="F6" s="334"/>
      <c r="G6" s="334"/>
      <c r="H6" s="334"/>
      <c r="I6" s="334"/>
      <c r="J6" s="334"/>
      <c r="K6" s="42"/>
      <c r="L6" s="309"/>
      <c r="M6" s="309"/>
      <c r="N6" s="327"/>
      <c r="O6" s="13"/>
      <c r="P6" s="4"/>
    </row>
    <row r="7" spans="1:422" ht="22.5" customHeight="1" x14ac:dyDescent="0.2">
      <c r="A7" s="112"/>
      <c r="B7" s="152"/>
      <c r="C7" s="111"/>
      <c r="D7" s="62"/>
      <c r="E7" s="62"/>
      <c r="F7" s="62"/>
      <c r="G7" s="62"/>
      <c r="H7" s="62"/>
      <c r="I7" s="62"/>
      <c r="J7" s="62"/>
      <c r="K7" s="42"/>
      <c r="L7" s="111"/>
      <c r="M7" s="67"/>
      <c r="N7" s="110"/>
      <c r="O7" s="13"/>
      <c r="P7" s="4"/>
    </row>
    <row r="8" spans="1:422" s="20" customFormat="1" ht="24" x14ac:dyDescent="0.2">
      <c r="A8" s="141">
        <v>8</v>
      </c>
      <c r="B8" s="200" t="s">
        <v>459</v>
      </c>
      <c r="C8" s="195" t="s">
        <v>146</v>
      </c>
      <c r="D8" s="111"/>
      <c r="E8" s="111"/>
      <c r="F8" s="111"/>
      <c r="G8" s="111"/>
      <c r="H8" s="111"/>
      <c r="I8" s="111"/>
      <c r="J8" s="111"/>
      <c r="K8" s="111"/>
      <c r="L8" s="209">
        <v>5.7523148148148143E-3</v>
      </c>
      <c r="M8" s="144">
        <v>1</v>
      </c>
      <c r="N8" s="65"/>
      <c r="O8" s="14"/>
      <c r="P8" s="4"/>
      <c r="Q8" s="1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</row>
    <row r="9" spans="1:422" s="20" customFormat="1" ht="24" x14ac:dyDescent="0.2">
      <c r="A9" s="141">
        <v>4</v>
      </c>
      <c r="B9" s="200" t="s">
        <v>387</v>
      </c>
      <c r="C9" s="195" t="s">
        <v>129</v>
      </c>
      <c r="D9" s="111"/>
      <c r="E9" s="111"/>
      <c r="F9" s="111"/>
      <c r="G9" s="111"/>
      <c r="H9" s="111"/>
      <c r="I9" s="111"/>
      <c r="J9" s="111"/>
      <c r="K9" s="111"/>
      <c r="L9" s="209">
        <v>5.8564814814814825E-3</v>
      </c>
      <c r="M9" s="144">
        <v>2</v>
      </c>
      <c r="N9" s="65"/>
      <c r="O9" s="14"/>
      <c r="P9" s="4"/>
      <c r="Q9" s="1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</row>
    <row r="10" spans="1:422" s="20" customFormat="1" ht="18.75" x14ac:dyDescent="0.2">
      <c r="A10" s="141">
        <v>21</v>
      </c>
      <c r="B10" s="200" t="s">
        <v>391</v>
      </c>
      <c r="C10" s="195" t="s">
        <v>137</v>
      </c>
      <c r="D10" s="111"/>
      <c r="E10" s="111"/>
      <c r="F10" s="111"/>
      <c r="G10" s="111"/>
      <c r="H10" s="111"/>
      <c r="I10" s="111"/>
      <c r="J10" s="111"/>
      <c r="K10" s="111"/>
      <c r="L10" s="209">
        <v>5.9027777777777776E-3</v>
      </c>
      <c r="M10" s="144">
        <v>3</v>
      </c>
      <c r="N10" s="65"/>
      <c r="O10" s="14"/>
      <c r="P10" s="4"/>
      <c r="Q10" s="1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</row>
    <row r="11" spans="1:422" s="20" customFormat="1" ht="18.75" x14ac:dyDescent="0.2">
      <c r="A11" s="141">
        <v>16</v>
      </c>
      <c r="B11" s="200" t="s">
        <v>385</v>
      </c>
      <c r="C11" s="195" t="s">
        <v>138</v>
      </c>
      <c r="D11" s="153"/>
      <c r="E11" s="153"/>
      <c r="F11" s="153"/>
      <c r="G11" s="153"/>
      <c r="H11" s="153"/>
      <c r="I11" s="153"/>
      <c r="J11" s="153"/>
      <c r="K11" s="153"/>
      <c r="L11" s="209">
        <v>5.9259259259259256E-3</v>
      </c>
      <c r="M11" s="144">
        <v>4</v>
      </c>
      <c r="N11" s="65"/>
      <c r="O11" s="14"/>
      <c r="P11" s="4"/>
      <c r="Q11" s="1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</row>
    <row r="12" spans="1:422" s="20" customFormat="1" ht="24" x14ac:dyDescent="0.2">
      <c r="A12" s="141">
        <v>10</v>
      </c>
      <c r="B12" s="200" t="s">
        <v>375</v>
      </c>
      <c r="C12" s="195" t="s">
        <v>50</v>
      </c>
      <c r="D12" s="111"/>
      <c r="E12" s="111"/>
      <c r="F12" s="111"/>
      <c r="G12" s="111"/>
      <c r="H12" s="111"/>
      <c r="I12" s="111"/>
      <c r="J12" s="111"/>
      <c r="K12" s="111"/>
      <c r="L12" s="209">
        <v>5.9837962962962961E-3</v>
      </c>
      <c r="M12" s="144">
        <v>5</v>
      </c>
      <c r="N12" s="65" t="e">
        <f>IF(P12="",#REF!/MIN(#REF!)*100,"в\к")</f>
        <v>#REF!</v>
      </c>
      <c r="O12" s="18"/>
      <c r="P12" s="4"/>
      <c r="Q12" s="1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</row>
    <row r="13" spans="1:422" s="20" customFormat="1" ht="24" x14ac:dyDescent="0.2">
      <c r="A13" s="141">
        <v>20</v>
      </c>
      <c r="B13" s="200" t="s">
        <v>378</v>
      </c>
      <c r="C13" s="195" t="s">
        <v>142</v>
      </c>
      <c r="D13" s="111"/>
      <c r="E13" s="111"/>
      <c r="F13" s="111"/>
      <c r="G13" s="111"/>
      <c r="H13" s="111"/>
      <c r="I13" s="111"/>
      <c r="J13" s="111"/>
      <c r="K13" s="111"/>
      <c r="L13" s="209">
        <v>5.9953703703703697E-3</v>
      </c>
      <c r="M13" s="144">
        <v>6</v>
      </c>
      <c r="N13" s="65" t="e">
        <f>IF(P13="",#REF!/MIN(#REF!)*100,"в\к")</f>
        <v>#REF!</v>
      </c>
      <c r="O13" s="18"/>
      <c r="P13" s="4"/>
      <c r="Q13" s="1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</row>
    <row r="14" spans="1:422" s="20" customFormat="1" ht="24" x14ac:dyDescent="0.2">
      <c r="A14" s="141">
        <v>9</v>
      </c>
      <c r="B14" s="200" t="s">
        <v>376</v>
      </c>
      <c r="C14" s="195" t="s">
        <v>125</v>
      </c>
      <c r="D14" s="111"/>
      <c r="E14" s="111"/>
      <c r="F14" s="111"/>
      <c r="G14" s="111"/>
      <c r="H14" s="111"/>
      <c r="I14" s="111"/>
      <c r="J14" s="111"/>
      <c r="K14" s="111"/>
      <c r="L14" s="209">
        <v>6.1921296296296299E-3</v>
      </c>
      <c r="M14" s="144">
        <v>7</v>
      </c>
      <c r="N14" s="65" t="e">
        <f>IF(P14="",#REF!/MIN(#REF!)*100,"в\к")</f>
        <v>#REF!</v>
      </c>
      <c r="O14" s="14"/>
      <c r="P14" s="4"/>
      <c r="Q14" s="1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</row>
    <row r="15" spans="1:422" ht="24" x14ac:dyDescent="0.2">
      <c r="A15" s="141">
        <v>23</v>
      </c>
      <c r="B15" s="200" t="s">
        <v>380</v>
      </c>
      <c r="C15" s="195" t="s">
        <v>135</v>
      </c>
      <c r="D15" s="111"/>
      <c r="E15" s="111"/>
      <c r="F15" s="111"/>
      <c r="G15" s="111"/>
      <c r="H15" s="111"/>
      <c r="I15" s="111"/>
      <c r="J15" s="111"/>
      <c r="K15" s="111"/>
      <c r="L15" s="209">
        <v>6.2037037037037043E-3</v>
      </c>
      <c r="M15" s="144">
        <v>8</v>
      </c>
      <c r="N15" s="65" t="e">
        <f>IF(P15="",#REF!/MIN(#REF!)*100,"в\к")</f>
        <v>#REF!</v>
      </c>
      <c r="O15" s="14"/>
      <c r="P15" s="4"/>
      <c r="Q15" s="16"/>
    </row>
    <row r="16" spans="1:422" ht="24" x14ac:dyDescent="0.2">
      <c r="A16" s="141">
        <v>22</v>
      </c>
      <c r="B16" s="200" t="s">
        <v>390</v>
      </c>
      <c r="C16" s="195" t="s">
        <v>136</v>
      </c>
      <c r="D16" s="111"/>
      <c r="E16" s="111"/>
      <c r="F16" s="111"/>
      <c r="G16" s="111"/>
      <c r="H16" s="111"/>
      <c r="I16" s="111"/>
      <c r="J16" s="111"/>
      <c r="K16" s="111"/>
      <c r="L16" s="209">
        <v>6.215277777777777E-3</v>
      </c>
      <c r="M16" s="144">
        <v>9</v>
      </c>
      <c r="N16" s="65"/>
      <c r="O16" s="14"/>
      <c r="P16" s="4"/>
    </row>
    <row r="17" spans="1:36" ht="24" x14ac:dyDescent="0.2">
      <c r="A17" s="141">
        <v>5</v>
      </c>
      <c r="B17" s="200" t="s">
        <v>388</v>
      </c>
      <c r="C17" s="195" t="s">
        <v>140</v>
      </c>
      <c r="D17" s="111"/>
      <c r="E17" s="111"/>
      <c r="F17" s="111"/>
      <c r="G17" s="111"/>
      <c r="H17" s="111"/>
      <c r="I17" s="111"/>
      <c r="J17" s="111"/>
      <c r="K17" s="111"/>
      <c r="L17" s="209">
        <v>6.2268518518518515E-3</v>
      </c>
      <c r="M17" s="144">
        <v>10</v>
      </c>
      <c r="N17" s="65" t="e">
        <f>IF(P17="",#REF!/MIN(#REF!)*100,"в\к")</f>
        <v>#REF!</v>
      </c>
      <c r="O17" s="18"/>
      <c r="P17" s="4"/>
      <c r="Q17" s="13"/>
    </row>
    <row r="18" spans="1:36" s="17" customFormat="1" ht="31.5" x14ac:dyDescent="0.2">
      <c r="A18" s="141">
        <v>25</v>
      </c>
      <c r="B18" s="210" t="s">
        <v>379</v>
      </c>
      <c r="C18" s="195" t="s">
        <v>123</v>
      </c>
      <c r="D18" s="69"/>
      <c r="E18" s="69"/>
      <c r="F18" s="69"/>
      <c r="G18" s="69"/>
      <c r="H18" s="69"/>
      <c r="I18" s="69"/>
      <c r="J18" s="69"/>
      <c r="K18" s="69"/>
      <c r="L18" s="209">
        <v>6.4814814814814813E-3</v>
      </c>
      <c r="M18" s="144">
        <v>11</v>
      </c>
      <c r="N18" s="148"/>
      <c r="O18" s="18"/>
      <c r="P18" s="1"/>
      <c r="Q18" s="1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26" customFormat="1" ht="24" x14ac:dyDescent="0.2">
      <c r="A19" s="141">
        <v>18</v>
      </c>
      <c r="B19" s="200" t="s">
        <v>377</v>
      </c>
      <c r="C19" s="195" t="s">
        <v>139</v>
      </c>
      <c r="D19" s="111"/>
      <c r="E19" s="111"/>
      <c r="F19" s="111"/>
      <c r="G19" s="111"/>
      <c r="H19" s="111"/>
      <c r="I19" s="111"/>
      <c r="J19" s="111"/>
      <c r="K19" s="111"/>
      <c r="L19" s="209">
        <v>6.5509259259259262E-3</v>
      </c>
      <c r="M19" s="144">
        <v>12</v>
      </c>
      <c r="N19" s="65" t="e">
        <f>IF(P19="",#REF!/MIN(#REF!)*100,"в\к")</f>
        <v>#REF!</v>
      </c>
      <c r="O19" s="14"/>
      <c r="P19" s="4"/>
      <c r="Q19" s="24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s="26" customFormat="1" ht="24" x14ac:dyDescent="0.2">
      <c r="A20" s="141">
        <v>15</v>
      </c>
      <c r="B20" s="200" t="s">
        <v>384</v>
      </c>
      <c r="C20" s="195" t="s">
        <v>145</v>
      </c>
      <c r="D20" s="153"/>
      <c r="E20" s="153"/>
      <c r="F20" s="153"/>
      <c r="G20" s="153"/>
      <c r="H20" s="153"/>
      <c r="I20" s="153"/>
      <c r="J20" s="153"/>
      <c r="K20" s="153"/>
      <c r="L20" s="209">
        <v>7.69675925925926E-3</v>
      </c>
      <c r="M20" s="144">
        <v>13</v>
      </c>
      <c r="N20" s="65"/>
      <c r="O20" s="14"/>
      <c r="P20" s="4"/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6" s="27" customFormat="1" ht="24" x14ac:dyDescent="0.2">
      <c r="A21" s="141">
        <v>19</v>
      </c>
      <c r="B21" s="210" t="s">
        <v>389</v>
      </c>
      <c r="C21" s="195" t="s">
        <v>207</v>
      </c>
      <c r="D21" s="69"/>
      <c r="E21" s="69"/>
      <c r="F21" s="69"/>
      <c r="G21" s="69"/>
      <c r="H21" s="69"/>
      <c r="I21" s="69"/>
      <c r="J21" s="69"/>
      <c r="K21" s="69"/>
      <c r="L21" s="209">
        <v>7.8935185185185185E-3</v>
      </c>
      <c r="M21" s="144">
        <v>14</v>
      </c>
      <c r="N21" s="148"/>
      <c r="O21" s="18"/>
      <c r="P21" s="1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ht="24" x14ac:dyDescent="0.2">
      <c r="A22" s="141">
        <v>24</v>
      </c>
      <c r="B22" s="200" t="s">
        <v>381</v>
      </c>
      <c r="C22" s="195" t="s">
        <v>128</v>
      </c>
      <c r="D22" s="111"/>
      <c r="E22" s="111"/>
      <c r="F22" s="111"/>
      <c r="G22" s="111"/>
      <c r="H22" s="111"/>
      <c r="I22" s="111"/>
      <c r="J22" s="111"/>
      <c r="K22" s="111"/>
      <c r="L22" s="209">
        <v>8.0324074074074065E-3</v>
      </c>
      <c r="M22" s="144">
        <v>15</v>
      </c>
      <c r="N22" s="147" t="e">
        <f>IF(P22="",#REF!/MIN(#REF!)*100,"в\к")</f>
        <v>#REF!</v>
      </c>
      <c r="O22" s="14"/>
      <c r="P22" s="4"/>
    </row>
    <row r="23" spans="1:36" ht="24" x14ac:dyDescent="0.2">
      <c r="A23" s="141">
        <v>3</v>
      </c>
      <c r="B23" s="200" t="s">
        <v>386</v>
      </c>
      <c r="C23" s="195" t="s">
        <v>141</v>
      </c>
      <c r="D23" s="111"/>
      <c r="E23" s="111"/>
      <c r="F23" s="111"/>
      <c r="G23" s="111"/>
      <c r="H23" s="111"/>
      <c r="I23" s="111"/>
      <c r="J23" s="111"/>
      <c r="K23" s="111"/>
      <c r="L23" s="209">
        <v>8.113425925925925E-3</v>
      </c>
      <c r="M23" s="144">
        <v>16</v>
      </c>
      <c r="N23" s="147" t="e">
        <f>IF(P23="",#REF!/MIN(#REF!)*100,"в\к")</f>
        <v>#REF!</v>
      </c>
      <c r="O23" s="14"/>
      <c r="P23" s="4"/>
    </row>
    <row r="24" spans="1:36" ht="18.75" x14ac:dyDescent="0.2">
      <c r="A24" s="141">
        <v>17</v>
      </c>
      <c r="B24" s="200" t="s">
        <v>295</v>
      </c>
      <c r="C24" s="195" t="s">
        <v>126</v>
      </c>
      <c r="D24" s="111"/>
      <c r="E24" s="111"/>
      <c r="F24" s="111"/>
      <c r="G24" s="111"/>
      <c r="H24" s="111"/>
      <c r="I24" s="111"/>
      <c r="J24" s="111"/>
      <c r="K24" s="111"/>
      <c r="L24" s="209">
        <v>8.8078703703703704E-3</v>
      </c>
      <c r="M24" s="144">
        <v>17</v>
      </c>
      <c r="N24" s="147"/>
      <c r="O24" s="14"/>
      <c r="P24" s="4"/>
    </row>
    <row r="25" spans="1:36" ht="24" x14ac:dyDescent="0.2">
      <c r="A25" s="141">
        <v>11</v>
      </c>
      <c r="B25" s="200" t="s">
        <v>383</v>
      </c>
      <c r="C25" s="195" t="s">
        <v>127</v>
      </c>
      <c r="D25" s="111"/>
      <c r="E25" s="111"/>
      <c r="F25" s="111"/>
      <c r="G25" s="111"/>
      <c r="H25" s="111"/>
      <c r="I25" s="111"/>
      <c r="J25" s="111"/>
      <c r="K25" s="111"/>
      <c r="L25" s="209">
        <v>9.1550925925925931E-3</v>
      </c>
      <c r="M25" s="144">
        <v>18</v>
      </c>
      <c r="N25" s="147"/>
      <c r="O25" s="14"/>
      <c r="P25" s="4"/>
    </row>
    <row r="26" spans="1:36" ht="24" x14ac:dyDescent="0.25">
      <c r="A26" s="141">
        <v>7</v>
      </c>
      <c r="B26" s="210" t="s">
        <v>382</v>
      </c>
      <c r="C26" s="195" t="s">
        <v>124</v>
      </c>
      <c r="D26" s="145"/>
      <c r="E26" s="146" t="s">
        <v>26</v>
      </c>
      <c r="F26" s="145"/>
      <c r="G26" s="145"/>
      <c r="H26" s="145"/>
      <c r="I26" s="145"/>
      <c r="J26" s="145"/>
      <c r="K26" s="69"/>
      <c r="L26" s="209">
        <v>9.3518518518518525E-3</v>
      </c>
      <c r="M26" s="144">
        <v>19</v>
      </c>
      <c r="N26" s="30"/>
      <c r="O26" s="18"/>
    </row>
    <row r="27" spans="1:36" s="35" customFormat="1" ht="13.5" customHeight="1" x14ac:dyDescent="0.25">
      <c r="M27" s="31"/>
      <c r="N27" s="30"/>
      <c r="O27" s="18"/>
    </row>
    <row r="28" spans="1:36" ht="13.5" customHeight="1" x14ac:dyDescent="0.25">
      <c r="A28" s="45"/>
      <c r="B28" s="32" t="s">
        <v>23</v>
      </c>
      <c r="D28" s="29"/>
      <c r="E28" s="29"/>
      <c r="F28" s="29"/>
      <c r="G28" s="29"/>
      <c r="H28" s="29"/>
      <c r="I28" s="29"/>
      <c r="J28" s="29"/>
      <c r="K28" s="29"/>
      <c r="L28" s="30"/>
      <c r="M28" s="31"/>
      <c r="N28" s="30"/>
      <c r="O28" s="18"/>
    </row>
    <row r="29" spans="1:36" ht="13.5" customHeight="1" x14ac:dyDescent="0.25">
      <c r="A29" s="66"/>
      <c r="B29" s="34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30"/>
      <c r="O29" s="18"/>
    </row>
    <row r="30" spans="1:36" ht="13.5" customHeight="1" x14ac:dyDescent="0.25">
      <c r="A30" s="66"/>
      <c r="B30" s="32" t="s">
        <v>25</v>
      </c>
      <c r="D30" s="66"/>
      <c r="E30" s="66"/>
      <c r="F30" s="66"/>
      <c r="G30" s="66"/>
      <c r="H30" s="66"/>
      <c r="I30" s="66"/>
      <c r="J30" s="66"/>
      <c r="K30" s="66"/>
      <c r="L30" s="51"/>
      <c r="M30" s="52"/>
      <c r="N30" s="30"/>
      <c r="O30" s="18"/>
    </row>
    <row r="31" spans="1:36" ht="13.5" customHeight="1" x14ac:dyDescent="0.2">
      <c r="A31" s="45"/>
      <c r="B31" s="28"/>
      <c r="D31" s="66"/>
      <c r="E31" s="66"/>
      <c r="F31" s="66"/>
      <c r="G31" s="66"/>
      <c r="H31" s="66"/>
      <c r="I31" s="66"/>
      <c r="J31" s="66"/>
      <c r="K31" s="66"/>
      <c r="L31" s="51"/>
      <c r="M31" s="52"/>
      <c r="N31" s="30"/>
      <c r="O31" s="18"/>
    </row>
    <row r="32" spans="1:36" ht="13.5" customHeight="1" x14ac:dyDescent="0.2">
      <c r="A32" s="45"/>
      <c r="B32" s="28"/>
      <c r="D32" s="66"/>
      <c r="E32" s="66"/>
      <c r="F32" s="66"/>
      <c r="G32" s="66"/>
      <c r="H32" s="66"/>
      <c r="I32" s="66"/>
      <c r="J32" s="66"/>
      <c r="K32" s="66"/>
      <c r="L32" s="51"/>
      <c r="M32" s="52"/>
      <c r="N32" s="30"/>
      <c r="O32" s="18"/>
    </row>
    <row r="33" spans="1:15" ht="13.5" customHeight="1" x14ac:dyDescent="0.2">
      <c r="A33" s="66"/>
      <c r="B33" s="28"/>
      <c r="D33" s="66"/>
      <c r="E33" s="66"/>
      <c r="F33" s="66"/>
      <c r="G33" s="66"/>
      <c r="H33" s="66"/>
      <c r="I33" s="66"/>
      <c r="J33" s="66"/>
      <c r="K33" s="66"/>
      <c r="L33" s="51"/>
      <c r="M33" s="52"/>
      <c r="N33" s="30"/>
      <c r="O33" s="18"/>
    </row>
    <row r="34" spans="1:15" ht="12" customHeight="1" x14ac:dyDescent="0.2">
      <c r="A34" s="46"/>
      <c r="B34" s="36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37"/>
    </row>
    <row r="35" spans="1:15" ht="10.9" customHeight="1" x14ac:dyDescent="0.25">
      <c r="A35" s="43"/>
      <c r="B35" s="38"/>
      <c r="D35" s="33"/>
      <c r="E35" s="33"/>
      <c r="F35" s="55"/>
      <c r="G35" s="55"/>
      <c r="H35" s="33"/>
      <c r="I35" s="33"/>
      <c r="J35" s="33"/>
      <c r="K35" s="33"/>
      <c r="L35" s="56"/>
      <c r="M35" s="54"/>
      <c r="N35" s="3"/>
    </row>
    <row r="36" spans="1:15" ht="10.9" customHeight="1" x14ac:dyDescent="0.25">
      <c r="A36" s="43"/>
      <c r="B36" s="38"/>
      <c r="D36" s="33"/>
      <c r="E36" s="33"/>
      <c r="F36" s="55"/>
      <c r="G36" s="55"/>
      <c r="H36" s="33"/>
      <c r="I36" s="33"/>
      <c r="J36" s="33"/>
      <c r="K36" s="33"/>
      <c r="L36" s="54"/>
      <c r="M36" s="54"/>
      <c r="N36" s="3"/>
    </row>
    <row r="37" spans="1:15" ht="12" customHeight="1" x14ac:dyDescent="0.2">
      <c r="D37" s="57"/>
      <c r="E37" s="57"/>
      <c r="F37" s="57"/>
      <c r="G37" s="57"/>
      <c r="H37" s="58"/>
      <c r="I37" s="58"/>
      <c r="J37" s="58"/>
      <c r="K37" s="58"/>
      <c r="L37" s="59"/>
      <c r="M37" s="58"/>
    </row>
    <row r="38" spans="1:15" x14ac:dyDescent="0.2"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1"/>
    </row>
    <row r="39" spans="1:15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ht="12" customHeight="1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5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4:14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4:14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4:14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4:14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4:14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4:14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4:14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4:14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4:14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4:14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4:14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4:14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4:1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4:1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4:1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4:1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4:1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4:1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4:1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4:1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4:1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4:1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4:1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4:14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4:14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4:14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autoFilter ref="A7:P7">
    <sortState ref="A8:P26">
      <sortCondition ref="L7"/>
    </sortState>
  </autoFilter>
  <dataConsolidate/>
  <mergeCells count="16">
    <mergeCell ref="N5:N6"/>
    <mergeCell ref="A1:M1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1:P1 O3:P65485">
    <cfRule type="cellIs" dxfId="7" priority="1" stopIfTrue="1" operator="equal">
      <formula>"лично"</formula>
    </cfRule>
    <cfRule type="cellIs" dxfId="6" priority="2" stopIfTrue="1" operator="equal">
      <formula>"в/к"</formula>
    </cfRule>
  </conditionalFormatting>
  <pageMargins left="0.19791666666666666" right="0.125" top="0.27559055118110237" bottom="0.20833333333333334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F79"/>
  <sheetViews>
    <sheetView view="pageLayout" zoomScaleSheetLayoutView="106" workbookViewId="0">
      <selection sqref="A1:M10"/>
    </sheetView>
  </sheetViews>
  <sheetFormatPr defaultColWidth="13" defaultRowHeight="15" x14ac:dyDescent="0.2"/>
  <cols>
    <col min="1" max="1" width="2.85546875" style="47" customWidth="1"/>
    <col min="2" max="2" width="38.5703125" style="1" customWidth="1"/>
    <col min="3" max="3" width="27.7109375" style="38" customWidth="1"/>
    <col min="4" max="4" width="6.7109375" style="40" hidden="1" customWidth="1"/>
    <col min="5" max="5" width="6.140625" style="40" hidden="1" customWidth="1"/>
    <col min="6" max="6" width="5" style="40" hidden="1" customWidth="1"/>
    <col min="7" max="7" width="6.42578125" style="40" hidden="1" customWidth="1"/>
    <col min="8" max="10" width="5.42578125" style="8" hidden="1" customWidth="1"/>
    <col min="11" max="11" width="5.28515625" style="8" hidden="1" customWidth="1"/>
    <col min="12" max="12" width="18.5703125" style="3" customWidth="1"/>
    <col min="13" max="13" width="10.5703125" style="8" customWidth="1"/>
    <col min="14" max="14" width="9.140625" style="8" hidden="1" customWidth="1"/>
    <col min="15" max="15" width="9.5703125" style="1" hidden="1" customWidth="1"/>
    <col min="16" max="16" width="5.28515625" style="1" hidden="1" customWidth="1"/>
    <col min="17" max="36" width="13" style="4"/>
    <col min="37" max="97" width="13" style="1"/>
    <col min="98" max="98" width="4.5703125" style="1" customWidth="1"/>
    <col min="99" max="99" width="23.5703125" style="1" customWidth="1"/>
    <col min="100" max="100" width="30.28515625" style="1" customWidth="1"/>
    <col min="101" max="101" width="10.42578125" style="1" customWidth="1"/>
    <col min="102" max="102" width="6.7109375" style="1" bestFit="1" customWidth="1"/>
    <col min="103" max="103" width="6.140625" style="1" customWidth="1"/>
    <col min="104" max="104" width="5" style="1" customWidth="1"/>
    <col min="105" max="105" width="6.42578125" style="1" customWidth="1"/>
    <col min="106" max="108" width="5.42578125" style="1" customWidth="1"/>
    <col min="109" max="109" width="5.28515625" style="1" customWidth="1"/>
    <col min="110" max="110" width="5.42578125" style="1" customWidth="1"/>
    <col min="111" max="111" width="5.7109375" style="1" bestFit="1" customWidth="1"/>
    <col min="112" max="112" width="9.42578125" style="1" customWidth="1"/>
    <col min="113" max="113" width="10.140625" style="1" customWidth="1"/>
    <col min="114" max="114" width="9.140625" style="1" customWidth="1"/>
    <col min="115" max="115" width="9.5703125" style="1" customWidth="1"/>
    <col min="116" max="116" width="5.28515625" style="1" bestFit="1" customWidth="1"/>
    <col min="117" max="117" width="5.140625" style="1" customWidth="1"/>
    <col min="118" max="118" width="7.42578125" style="1" bestFit="1" customWidth="1"/>
    <col min="119" max="119" width="8.5703125" style="1" bestFit="1" customWidth="1"/>
    <col min="120" max="122" width="13.140625" style="1" bestFit="1" customWidth="1"/>
    <col min="123" max="123" width="13" style="1"/>
    <col min="124" max="124" width="29.42578125" style="1" bestFit="1" customWidth="1"/>
    <col min="125" max="353" width="13" style="1"/>
    <col min="354" max="354" width="4.5703125" style="1" customWidth="1"/>
    <col min="355" max="355" width="23.5703125" style="1" customWidth="1"/>
    <col min="356" max="356" width="30.28515625" style="1" customWidth="1"/>
    <col min="357" max="357" width="10.42578125" style="1" customWidth="1"/>
    <col min="358" max="358" width="6.7109375" style="1" bestFit="1" customWidth="1"/>
    <col min="359" max="359" width="6.140625" style="1" customWidth="1"/>
    <col min="360" max="360" width="5" style="1" customWidth="1"/>
    <col min="361" max="361" width="6.42578125" style="1" customWidth="1"/>
    <col min="362" max="364" width="5.42578125" style="1" customWidth="1"/>
    <col min="365" max="365" width="5.28515625" style="1" customWidth="1"/>
    <col min="366" max="366" width="5.42578125" style="1" customWidth="1"/>
    <col min="367" max="367" width="5.7109375" style="1" bestFit="1" customWidth="1"/>
    <col min="368" max="368" width="9.42578125" style="1" customWidth="1"/>
    <col min="369" max="369" width="10.140625" style="1" customWidth="1"/>
    <col min="370" max="370" width="9.140625" style="1" customWidth="1"/>
    <col min="371" max="371" width="9.5703125" style="1" customWidth="1"/>
    <col min="372" max="372" width="5.28515625" style="1" bestFit="1" customWidth="1"/>
    <col min="373" max="373" width="5.140625" style="1" customWidth="1"/>
    <col min="374" max="374" width="7.42578125" style="1" bestFit="1" customWidth="1"/>
    <col min="375" max="375" width="8.5703125" style="1" bestFit="1" customWidth="1"/>
    <col min="376" max="378" width="13.140625" style="1" bestFit="1" customWidth="1"/>
    <col min="379" max="379" width="13" style="1"/>
    <col min="380" max="380" width="29.42578125" style="1" bestFit="1" customWidth="1"/>
    <col min="381" max="609" width="13" style="1"/>
    <col min="610" max="610" width="4.5703125" style="1" customWidth="1"/>
    <col min="611" max="611" width="23.5703125" style="1" customWidth="1"/>
    <col min="612" max="612" width="30.28515625" style="1" customWidth="1"/>
    <col min="613" max="613" width="10.42578125" style="1" customWidth="1"/>
    <col min="614" max="614" width="6.7109375" style="1" bestFit="1" customWidth="1"/>
    <col min="615" max="615" width="6.140625" style="1" customWidth="1"/>
    <col min="616" max="616" width="5" style="1" customWidth="1"/>
    <col min="617" max="617" width="6.42578125" style="1" customWidth="1"/>
    <col min="618" max="620" width="5.42578125" style="1" customWidth="1"/>
    <col min="621" max="621" width="5.28515625" style="1" customWidth="1"/>
    <col min="622" max="622" width="5.42578125" style="1" customWidth="1"/>
    <col min="623" max="623" width="5.7109375" style="1" bestFit="1" customWidth="1"/>
    <col min="624" max="624" width="9.42578125" style="1" customWidth="1"/>
    <col min="625" max="625" width="10.140625" style="1" customWidth="1"/>
    <col min="626" max="626" width="9.140625" style="1" customWidth="1"/>
    <col min="627" max="627" width="9.5703125" style="1" customWidth="1"/>
    <col min="628" max="628" width="5.28515625" style="1" bestFit="1" customWidth="1"/>
    <col min="629" max="629" width="5.140625" style="1" customWidth="1"/>
    <col min="630" max="630" width="7.42578125" style="1" bestFit="1" customWidth="1"/>
    <col min="631" max="631" width="8.5703125" style="1" bestFit="1" customWidth="1"/>
    <col min="632" max="634" width="13.140625" style="1" bestFit="1" customWidth="1"/>
    <col min="635" max="635" width="13" style="1"/>
    <col min="636" max="636" width="29.42578125" style="1" bestFit="1" customWidth="1"/>
    <col min="637" max="865" width="13" style="1"/>
    <col min="866" max="866" width="4.5703125" style="1" customWidth="1"/>
    <col min="867" max="867" width="23.5703125" style="1" customWidth="1"/>
    <col min="868" max="868" width="30.28515625" style="1" customWidth="1"/>
    <col min="869" max="869" width="10.42578125" style="1" customWidth="1"/>
    <col min="870" max="870" width="6.7109375" style="1" bestFit="1" customWidth="1"/>
    <col min="871" max="871" width="6.140625" style="1" customWidth="1"/>
    <col min="872" max="872" width="5" style="1" customWidth="1"/>
    <col min="873" max="873" width="6.42578125" style="1" customWidth="1"/>
    <col min="874" max="876" width="5.42578125" style="1" customWidth="1"/>
    <col min="877" max="877" width="5.28515625" style="1" customWidth="1"/>
    <col min="878" max="878" width="5.42578125" style="1" customWidth="1"/>
    <col min="879" max="879" width="5.7109375" style="1" bestFit="1" customWidth="1"/>
    <col min="880" max="880" width="9.42578125" style="1" customWidth="1"/>
    <col min="881" max="881" width="10.140625" style="1" customWidth="1"/>
    <col min="882" max="882" width="9.140625" style="1" customWidth="1"/>
    <col min="883" max="883" width="9.5703125" style="1" customWidth="1"/>
    <col min="884" max="884" width="5.28515625" style="1" bestFit="1" customWidth="1"/>
    <col min="885" max="885" width="5.140625" style="1" customWidth="1"/>
    <col min="886" max="886" width="7.42578125" style="1" bestFit="1" customWidth="1"/>
    <col min="887" max="887" width="8.5703125" style="1" bestFit="1" customWidth="1"/>
    <col min="888" max="890" width="13.140625" style="1" bestFit="1" customWidth="1"/>
    <col min="891" max="891" width="13" style="1"/>
    <col min="892" max="892" width="29.42578125" style="1" bestFit="1" customWidth="1"/>
    <col min="893" max="1121" width="13" style="1"/>
    <col min="1122" max="1122" width="4.5703125" style="1" customWidth="1"/>
    <col min="1123" max="1123" width="23.5703125" style="1" customWidth="1"/>
    <col min="1124" max="1124" width="30.28515625" style="1" customWidth="1"/>
    <col min="1125" max="1125" width="10.42578125" style="1" customWidth="1"/>
    <col min="1126" max="1126" width="6.7109375" style="1" bestFit="1" customWidth="1"/>
    <col min="1127" max="1127" width="6.140625" style="1" customWidth="1"/>
    <col min="1128" max="1128" width="5" style="1" customWidth="1"/>
    <col min="1129" max="1129" width="6.42578125" style="1" customWidth="1"/>
    <col min="1130" max="1132" width="5.42578125" style="1" customWidth="1"/>
    <col min="1133" max="1133" width="5.28515625" style="1" customWidth="1"/>
    <col min="1134" max="1134" width="5.42578125" style="1" customWidth="1"/>
    <col min="1135" max="1135" width="5.7109375" style="1" bestFit="1" customWidth="1"/>
    <col min="1136" max="1136" width="9.42578125" style="1" customWidth="1"/>
    <col min="1137" max="1137" width="10.140625" style="1" customWidth="1"/>
    <col min="1138" max="1138" width="9.140625" style="1" customWidth="1"/>
    <col min="1139" max="1139" width="9.5703125" style="1" customWidth="1"/>
    <col min="1140" max="1140" width="5.28515625" style="1" bestFit="1" customWidth="1"/>
    <col min="1141" max="1141" width="5.140625" style="1" customWidth="1"/>
    <col min="1142" max="1142" width="7.42578125" style="1" bestFit="1" customWidth="1"/>
    <col min="1143" max="1143" width="8.5703125" style="1" bestFit="1" customWidth="1"/>
    <col min="1144" max="1146" width="13.140625" style="1" bestFit="1" customWidth="1"/>
    <col min="1147" max="1147" width="13" style="1"/>
    <col min="1148" max="1148" width="29.42578125" style="1" bestFit="1" customWidth="1"/>
    <col min="1149" max="1377" width="13" style="1"/>
    <col min="1378" max="1378" width="4.5703125" style="1" customWidth="1"/>
    <col min="1379" max="1379" width="23.5703125" style="1" customWidth="1"/>
    <col min="1380" max="1380" width="30.28515625" style="1" customWidth="1"/>
    <col min="1381" max="1381" width="10.42578125" style="1" customWidth="1"/>
    <col min="1382" max="1382" width="6.7109375" style="1" bestFit="1" customWidth="1"/>
    <col min="1383" max="1383" width="6.140625" style="1" customWidth="1"/>
    <col min="1384" max="1384" width="5" style="1" customWidth="1"/>
    <col min="1385" max="1385" width="6.42578125" style="1" customWidth="1"/>
    <col min="1386" max="1388" width="5.42578125" style="1" customWidth="1"/>
    <col min="1389" max="1389" width="5.28515625" style="1" customWidth="1"/>
    <col min="1390" max="1390" width="5.42578125" style="1" customWidth="1"/>
    <col min="1391" max="1391" width="5.7109375" style="1" bestFit="1" customWidth="1"/>
    <col min="1392" max="1392" width="9.42578125" style="1" customWidth="1"/>
    <col min="1393" max="1393" width="10.140625" style="1" customWidth="1"/>
    <col min="1394" max="1394" width="9.140625" style="1" customWidth="1"/>
    <col min="1395" max="1395" width="9.5703125" style="1" customWidth="1"/>
    <col min="1396" max="1396" width="5.28515625" style="1" bestFit="1" customWidth="1"/>
    <col min="1397" max="1397" width="5.140625" style="1" customWidth="1"/>
    <col min="1398" max="1398" width="7.42578125" style="1" bestFit="1" customWidth="1"/>
    <col min="1399" max="1399" width="8.5703125" style="1" bestFit="1" customWidth="1"/>
    <col min="1400" max="1402" width="13.140625" style="1" bestFit="1" customWidth="1"/>
    <col min="1403" max="1403" width="13" style="1"/>
    <col min="1404" max="1404" width="29.42578125" style="1" bestFit="1" customWidth="1"/>
    <col min="1405" max="1633" width="13" style="1"/>
    <col min="1634" max="1634" width="4.5703125" style="1" customWidth="1"/>
    <col min="1635" max="1635" width="23.5703125" style="1" customWidth="1"/>
    <col min="1636" max="1636" width="30.28515625" style="1" customWidth="1"/>
    <col min="1637" max="1637" width="10.42578125" style="1" customWidth="1"/>
    <col min="1638" max="1638" width="6.7109375" style="1" bestFit="1" customWidth="1"/>
    <col min="1639" max="1639" width="6.140625" style="1" customWidth="1"/>
    <col min="1640" max="1640" width="5" style="1" customWidth="1"/>
    <col min="1641" max="1641" width="6.42578125" style="1" customWidth="1"/>
    <col min="1642" max="1644" width="5.42578125" style="1" customWidth="1"/>
    <col min="1645" max="1645" width="5.28515625" style="1" customWidth="1"/>
    <col min="1646" max="1646" width="5.42578125" style="1" customWidth="1"/>
    <col min="1647" max="1647" width="5.7109375" style="1" bestFit="1" customWidth="1"/>
    <col min="1648" max="1648" width="9.42578125" style="1" customWidth="1"/>
    <col min="1649" max="1649" width="10.140625" style="1" customWidth="1"/>
    <col min="1650" max="1650" width="9.140625" style="1" customWidth="1"/>
    <col min="1651" max="1651" width="9.5703125" style="1" customWidth="1"/>
    <col min="1652" max="1652" width="5.28515625" style="1" bestFit="1" customWidth="1"/>
    <col min="1653" max="1653" width="5.140625" style="1" customWidth="1"/>
    <col min="1654" max="1654" width="7.42578125" style="1" bestFit="1" customWidth="1"/>
    <col min="1655" max="1655" width="8.5703125" style="1" bestFit="1" customWidth="1"/>
    <col min="1656" max="1658" width="13.140625" style="1" bestFit="1" customWidth="1"/>
    <col min="1659" max="1659" width="13" style="1"/>
    <col min="1660" max="1660" width="29.42578125" style="1" bestFit="1" customWidth="1"/>
    <col min="1661" max="1889" width="13" style="1"/>
    <col min="1890" max="1890" width="4.5703125" style="1" customWidth="1"/>
    <col min="1891" max="1891" width="23.5703125" style="1" customWidth="1"/>
    <col min="1892" max="1892" width="30.28515625" style="1" customWidth="1"/>
    <col min="1893" max="1893" width="10.42578125" style="1" customWidth="1"/>
    <col min="1894" max="1894" width="6.7109375" style="1" bestFit="1" customWidth="1"/>
    <col min="1895" max="1895" width="6.140625" style="1" customWidth="1"/>
    <col min="1896" max="1896" width="5" style="1" customWidth="1"/>
    <col min="1897" max="1897" width="6.42578125" style="1" customWidth="1"/>
    <col min="1898" max="1900" width="5.42578125" style="1" customWidth="1"/>
    <col min="1901" max="1901" width="5.28515625" style="1" customWidth="1"/>
    <col min="1902" max="1902" width="5.42578125" style="1" customWidth="1"/>
    <col min="1903" max="1903" width="5.7109375" style="1" bestFit="1" customWidth="1"/>
    <col min="1904" max="1904" width="9.42578125" style="1" customWidth="1"/>
    <col min="1905" max="1905" width="10.140625" style="1" customWidth="1"/>
    <col min="1906" max="1906" width="9.140625" style="1" customWidth="1"/>
    <col min="1907" max="1907" width="9.5703125" style="1" customWidth="1"/>
    <col min="1908" max="1908" width="5.28515625" style="1" bestFit="1" customWidth="1"/>
    <col min="1909" max="1909" width="5.140625" style="1" customWidth="1"/>
    <col min="1910" max="1910" width="7.42578125" style="1" bestFit="1" customWidth="1"/>
    <col min="1911" max="1911" width="8.5703125" style="1" bestFit="1" customWidth="1"/>
    <col min="1912" max="1914" width="13.140625" style="1" bestFit="1" customWidth="1"/>
    <col min="1915" max="1915" width="13" style="1"/>
    <col min="1916" max="1916" width="29.42578125" style="1" bestFit="1" customWidth="1"/>
    <col min="1917" max="2145" width="13" style="1"/>
    <col min="2146" max="2146" width="4.5703125" style="1" customWidth="1"/>
    <col min="2147" max="2147" width="23.5703125" style="1" customWidth="1"/>
    <col min="2148" max="2148" width="30.28515625" style="1" customWidth="1"/>
    <col min="2149" max="2149" width="10.42578125" style="1" customWidth="1"/>
    <col min="2150" max="2150" width="6.7109375" style="1" bestFit="1" customWidth="1"/>
    <col min="2151" max="2151" width="6.140625" style="1" customWidth="1"/>
    <col min="2152" max="2152" width="5" style="1" customWidth="1"/>
    <col min="2153" max="2153" width="6.42578125" style="1" customWidth="1"/>
    <col min="2154" max="2156" width="5.42578125" style="1" customWidth="1"/>
    <col min="2157" max="2157" width="5.28515625" style="1" customWidth="1"/>
    <col min="2158" max="2158" width="5.42578125" style="1" customWidth="1"/>
    <col min="2159" max="2159" width="5.7109375" style="1" bestFit="1" customWidth="1"/>
    <col min="2160" max="2160" width="9.42578125" style="1" customWidth="1"/>
    <col min="2161" max="2161" width="10.140625" style="1" customWidth="1"/>
    <col min="2162" max="2162" width="9.140625" style="1" customWidth="1"/>
    <col min="2163" max="2163" width="9.5703125" style="1" customWidth="1"/>
    <col min="2164" max="2164" width="5.28515625" style="1" bestFit="1" customWidth="1"/>
    <col min="2165" max="2165" width="5.140625" style="1" customWidth="1"/>
    <col min="2166" max="2166" width="7.42578125" style="1" bestFit="1" customWidth="1"/>
    <col min="2167" max="2167" width="8.5703125" style="1" bestFit="1" customWidth="1"/>
    <col min="2168" max="2170" width="13.140625" style="1" bestFit="1" customWidth="1"/>
    <col min="2171" max="2171" width="13" style="1"/>
    <col min="2172" max="2172" width="29.42578125" style="1" bestFit="1" customWidth="1"/>
    <col min="2173" max="2401" width="13" style="1"/>
    <col min="2402" max="2402" width="4.5703125" style="1" customWidth="1"/>
    <col min="2403" max="2403" width="23.5703125" style="1" customWidth="1"/>
    <col min="2404" max="2404" width="30.28515625" style="1" customWidth="1"/>
    <col min="2405" max="2405" width="10.42578125" style="1" customWidth="1"/>
    <col min="2406" max="2406" width="6.7109375" style="1" bestFit="1" customWidth="1"/>
    <col min="2407" max="2407" width="6.140625" style="1" customWidth="1"/>
    <col min="2408" max="2408" width="5" style="1" customWidth="1"/>
    <col min="2409" max="2409" width="6.42578125" style="1" customWidth="1"/>
    <col min="2410" max="2412" width="5.42578125" style="1" customWidth="1"/>
    <col min="2413" max="2413" width="5.28515625" style="1" customWidth="1"/>
    <col min="2414" max="2414" width="5.42578125" style="1" customWidth="1"/>
    <col min="2415" max="2415" width="5.7109375" style="1" bestFit="1" customWidth="1"/>
    <col min="2416" max="2416" width="9.42578125" style="1" customWidth="1"/>
    <col min="2417" max="2417" width="10.140625" style="1" customWidth="1"/>
    <col min="2418" max="2418" width="9.140625" style="1" customWidth="1"/>
    <col min="2419" max="2419" width="9.5703125" style="1" customWidth="1"/>
    <col min="2420" max="2420" width="5.28515625" style="1" bestFit="1" customWidth="1"/>
    <col min="2421" max="2421" width="5.140625" style="1" customWidth="1"/>
    <col min="2422" max="2422" width="7.42578125" style="1" bestFit="1" customWidth="1"/>
    <col min="2423" max="2423" width="8.5703125" style="1" bestFit="1" customWidth="1"/>
    <col min="2424" max="2426" width="13.140625" style="1" bestFit="1" customWidth="1"/>
    <col min="2427" max="2427" width="13" style="1"/>
    <col min="2428" max="2428" width="29.42578125" style="1" bestFit="1" customWidth="1"/>
    <col min="2429" max="2657" width="13" style="1"/>
    <col min="2658" max="2658" width="4.5703125" style="1" customWidth="1"/>
    <col min="2659" max="2659" width="23.5703125" style="1" customWidth="1"/>
    <col min="2660" max="2660" width="30.28515625" style="1" customWidth="1"/>
    <col min="2661" max="2661" width="10.42578125" style="1" customWidth="1"/>
    <col min="2662" max="2662" width="6.7109375" style="1" bestFit="1" customWidth="1"/>
    <col min="2663" max="2663" width="6.140625" style="1" customWidth="1"/>
    <col min="2664" max="2664" width="5" style="1" customWidth="1"/>
    <col min="2665" max="2665" width="6.42578125" style="1" customWidth="1"/>
    <col min="2666" max="2668" width="5.42578125" style="1" customWidth="1"/>
    <col min="2669" max="2669" width="5.28515625" style="1" customWidth="1"/>
    <col min="2670" max="2670" width="5.42578125" style="1" customWidth="1"/>
    <col min="2671" max="2671" width="5.7109375" style="1" bestFit="1" customWidth="1"/>
    <col min="2672" max="2672" width="9.42578125" style="1" customWidth="1"/>
    <col min="2673" max="2673" width="10.140625" style="1" customWidth="1"/>
    <col min="2674" max="2674" width="9.140625" style="1" customWidth="1"/>
    <col min="2675" max="2675" width="9.5703125" style="1" customWidth="1"/>
    <col min="2676" max="2676" width="5.28515625" style="1" bestFit="1" customWidth="1"/>
    <col min="2677" max="2677" width="5.140625" style="1" customWidth="1"/>
    <col min="2678" max="2678" width="7.42578125" style="1" bestFit="1" customWidth="1"/>
    <col min="2679" max="2679" width="8.5703125" style="1" bestFit="1" customWidth="1"/>
    <col min="2680" max="2682" width="13.140625" style="1" bestFit="1" customWidth="1"/>
    <col min="2683" max="2683" width="13" style="1"/>
    <col min="2684" max="2684" width="29.42578125" style="1" bestFit="1" customWidth="1"/>
    <col min="2685" max="2913" width="13" style="1"/>
    <col min="2914" max="2914" width="4.5703125" style="1" customWidth="1"/>
    <col min="2915" max="2915" width="23.5703125" style="1" customWidth="1"/>
    <col min="2916" max="2916" width="30.28515625" style="1" customWidth="1"/>
    <col min="2917" max="2917" width="10.42578125" style="1" customWidth="1"/>
    <col min="2918" max="2918" width="6.7109375" style="1" bestFit="1" customWidth="1"/>
    <col min="2919" max="2919" width="6.140625" style="1" customWidth="1"/>
    <col min="2920" max="2920" width="5" style="1" customWidth="1"/>
    <col min="2921" max="2921" width="6.42578125" style="1" customWidth="1"/>
    <col min="2922" max="2924" width="5.42578125" style="1" customWidth="1"/>
    <col min="2925" max="2925" width="5.28515625" style="1" customWidth="1"/>
    <col min="2926" max="2926" width="5.42578125" style="1" customWidth="1"/>
    <col min="2927" max="2927" width="5.7109375" style="1" bestFit="1" customWidth="1"/>
    <col min="2928" max="2928" width="9.42578125" style="1" customWidth="1"/>
    <col min="2929" max="2929" width="10.140625" style="1" customWidth="1"/>
    <col min="2930" max="2930" width="9.140625" style="1" customWidth="1"/>
    <col min="2931" max="2931" width="9.5703125" style="1" customWidth="1"/>
    <col min="2932" max="2932" width="5.28515625" style="1" bestFit="1" customWidth="1"/>
    <col min="2933" max="2933" width="5.140625" style="1" customWidth="1"/>
    <col min="2934" max="2934" width="7.42578125" style="1" bestFit="1" customWidth="1"/>
    <col min="2935" max="2935" width="8.5703125" style="1" bestFit="1" customWidth="1"/>
    <col min="2936" max="2938" width="13.140625" style="1" bestFit="1" customWidth="1"/>
    <col min="2939" max="2939" width="13" style="1"/>
    <col min="2940" max="2940" width="29.42578125" style="1" bestFit="1" customWidth="1"/>
    <col min="2941" max="3169" width="13" style="1"/>
    <col min="3170" max="3170" width="4.5703125" style="1" customWidth="1"/>
    <col min="3171" max="3171" width="23.5703125" style="1" customWidth="1"/>
    <col min="3172" max="3172" width="30.28515625" style="1" customWidth="1"/>
    <col min="3173" max="3173" width="10.42578125" style="1" customWidth="1"/>
    <col min="3174" max="3174" width="6.7109375" style="1" bestFit="1" customWidth="1"/>
    <col min="3175" max="3175" width="6.140625" style="1" customWidth="1"/>
    <col min="3176" max="3176" width="5" style="1" customWidth="1"/>
    <col min="3177" max="3177" width="6.42578125" style="1" customWidth="1"/>
    <col min="3178" max="3180" width="5.42578125" style="1" customWidth="1"/>
    <col min="3181" max="3181" width="5.28515625" style="1" customWidth="1"/>
    <col min="3182" max="3182" width="5.42578125" style="1" customWidth="1"/>
    <col min="3183" max="3183" width="5.7109375" style="1" bestFit="1" customWidth="1"/>
    <col min="3184" max="3184" width="9.42578125" style="1" customWidth="1"/>
    <col min="3185" max="3185" width="10.140625" style="1" customWidth="1"/>
    <col min="3186" max="3186" width="9.140625" style="1" customWidth="1"/>
    <col min="3187" max="3187" width="9.5703125" style="1" customWidth="1"/>
    <col min="3188" max="3188" width="5.28515625" style="1" bestFit="1" customWidth="1"/>
    <col min="3189" max="3189" width="5.140625" style="1" customWidth="1"/>
    <col min="3190" max="3190" width="7.42578125" style="1" bestFit="1" customWidth="1"/>
    <col min="3191" max="3191" width="8.5703125" style="1" bestFit="1" customWidth="1"/>
    <col min="3192" max="3194" width="13.140625" style="1" bestFit="1" customWidth="1"/>
    <col min="3195" max="3195" width="13" style="1"/>
    <col min="3196" max="3196" width="29.42578125" style="1" bestFit="1" customWidth="1"/>
    <col min="3197" max="3425" width="13" style="1"/>
    <col min="3426" max="3426" width="4.5703125" style="1" customWidth="1"/>
    <col min="3427" max="3427" width="23.5703125" style="1" customWidth="1"/>
    <col min="3428" max="3428" width="30.28515625" style="1" customWidth="1"/>
    <col min="3429" max="3429" width="10.42578125" style="1" customWidth="1"/>
    <col min="3430" max="3430" width="6.7109375" style="1" bestFit="1" customWidth="1"/>
    <col min="3431" max="3431" width="6.140625" style="1" customWidth="1"/>
    <col min="3432" max="3432" width="5" style="1" customWidth="1"/>
    <col min="3433" max="3433" width="6.42578125" style="1" customWidth="1"/>
    <col min="3434" max="3436" width="5.42578125" style="1" customWidth="1"/>
    <col min="3437" max="3437" width="5.28515625" style="1" customWidth="1"/>
    <col min="3438" max="3438" width="5.42578125" style="1" customWidth="1"/>
    <col min="3439" max="3439" width="5.7109375" style="1" bestFit="1" customWidth="1"/>
    <col min="3440" max="3440" width="9.42578125" style="1" customWidth="1"/>
    <col min="3441" max="3441" width="10.140625" style="1" customWidth="1"/>
    <col min="3442" max="3442" width="9.140625" style="1" customWidth="1"/>
    <col min="3443" max="3443" width="9.5703125" style="1" customWidth="1"/>
    <col min="3444" max="3444" width="5.28515625" style="1" bestFit="1" customWidth="1"/>
    <col min="3445" max="3445" width="5.140625" style="1" customWidth="1"/>
    <col min="3446" max="3446" width="7.42578125" style="1" bestFit="1" customWidth="1"/>
    <col min="3447" max="3447" width="8.5703125" style="1" bestFit="1" customWidth="1"/>
    <col min="3448" max="3450" width="13.140625" style="1" bestFit="1" customWidth="1"/>
    <col min="3451" max="3451" width="13" style="1"/>
    <col min="3452" max="3452" width="29.42578125" style="1" bestFit="1" customWidth="1"/>
    <col min="3453" max="3681" width="13" style="1"/>
    <col min="3682" max="3682" width="4.5703125" style="1" customWidth="1"/>
    <col min="3683" max="3683" width="23.5703125" style="1" customWidth="1"/>
    <col min="3684" max="3684" width="30.28515625" style="1" customWidth="1"/>
    <col min="3685" max="3685" width="10.42578125" style="1" customWidth="1"/>
    <col min="3686" max="3686" width="6.7109375" style="1" bestFit="1" customWidth="1"/>
    <col min="3687" max="3687" width="6.140625" style="1" customWidth="1"/>
    <col min="3688" max="3688" width="5" style="1" customWidth="1"/>
    <col min="3689" max="3689" width="6.42578125" style="1" customWidth="1"/>
    <col min="3690" max="3692" width="5.42578125" style="1" customWidth="1"/>
    <col min="3693" max="3693" width="5.28515625" style="1" customWidth="1"/>
    <col min="3694" max="3694" width="5.42578125" style="1" customWidth="1"/>
    <col min="3695" max="3695" width="5.7109375" style="1" bestFit="1" customWidth="1"/>
    <col min="3696" max="3696" width="9.42578125" style="1" customWidth="1"/>
    <col min="3697" max="3697" width="10.140625" style="1" customWidth="1"/>
    <col min="3698" max="3698" width="9.140625" style="1" customWidth="1"/>
    <col min="3699" max="3699" width="9.5703125" style="1" customWidth="1"/>
    <col min="3700" max="3700" width="5.28515625" style="1" bestFit="1" customWidth="1"/>
    <col min="3701" max="3701" width="5.140625" style="1" customWidth="1"/>
    <col min="3702" max="3702" width="7.42578125" style="1" bestFit="1" customWidth="1"/>
    <col min="3703" max="3703" width="8.5703125" style="1" bestFit="1" customWidth="1"/>
    <col min="3704" max="3706" width="13.140625" style="1" bestFit="1" customWidth="1"/>
    <col min="3707" max="3707" width="13" style="1"/>
    <col min="3708" max="3708" width="29.42578125" style="1" bestFit="1" customWidth="1"/>
    <col min="3709" max="3937" width="13" style="1"/>
    <col min="3938" max="3938" width="4.5703125" style="1" customWidth="1"/>
    <col min="3939" max="3939" width="23.5703125" style="1" customWidth="1"/>
    <col min="3940" max="3940" width="30.28515625" style="1" customWidth="1"/>
    <col min="3941" max="3941" width="10.42578125" style="1" customWidth="1"/>
    <col min="3942" max="3942" width="6.7109375" style="1" bestFit="1" customWidth="1"/>
    <col min="3943" max="3943" width="6.140625" style="1" customWidth="1"/>
    <col min="3944" max="3944" width="5" style="1" customWidth="1"/>
    <col min="3945" max="3945" width="6.42578125" style="1" customWidth="1"/>
    <col min="3946" max="3948" width="5.42578125" style="1" customWidth="1"/>
    <col min="3949" max="3949" width="5.28515625" style="1" customWidth="1"/>
    <col min="3950" max="3950" width="5.42578125" style="1" customWidth="1"/>
    <col min="3951" max="3951" width="5.7109375" style="1" bestFit="1" customWidth="1"/>
    <col min="3952" max="3952" width="9.42578125" style="1" customWidth="1"/>
    <col min="3953" max="3953" width="10.140625" style="1" customWidth="1"/>
    <col min="3954" max="3954" width="9.140625" style="1" customWidth="1"/>
    <col min="3955" max="3955" width="9.5703125" style="1" customWidth="1"/>
    <col min="3956" max="3956" width="5.28515625" style="1" bestFit="1" customWidth="1"/>
    <col min="3957" max="3957" width="5.140625" style="1" customWidth="1"/>
    <col min="3958" max="3958" width="7.42578125" style="1" bestFit="1" customWidth="1"/>
    <col min="3959" max="3959" width="8.5703125" style="1" bestFit="1" customWidth="1"/>
    <col min="3960" max="3962" width="13.140625" style="1" bestFit="1" customWidth="1"/>
    <col min="3963" max="3963" width="13" style="1"/>
    <col min="3964" max="3964" width="29.42578125" style="1" bestFit="1" customWidth="1"/>
    <col min="3965" max="4193" width="13" style="1"/>
    <col min="4194" max="4194" width="4.5703125" style="1" customWidth="1"/>
    <col min="4195" max="4195" width="23.5703125" style="1" customWidth="1"/>
    <col min="4196" max="4196" width="30.28515625" style="1" customWidth="1"/>
    <col min="4197" max="4197" width="10.42578125" style="1" customWidth="1"/>
    <col min="4198" max="4198" width="6.7109375" style="1" bestFit="1" customWidth="1"/>
    <col min="4199" max="4199" width="6.140625" style="1" customWidth="1"/>
    <col min="4200" max="4200" width="5" style="1" customWidth="1"/>
    <col min="4201" max="4201" width="6.42578125" style="1" customWidth="1"/>
    <col min="4202" max="4204" width="5.42578125" style="1" customWidth="1"/>
    <col min="4205" max="4205" width="5.28515625" style="1" customWidth="1"/>
    <col min="4206" max="4206" width="5.42578125" style="1" customWidth="1"/>
    <col min="4207" max="4207" width="5.7109375" style="1" bestFit="1" customWidth="1"/>
    <col min="4208" max="4208" width="9.42578125" style="1" customWidth="1"/>
    <col min="4209" max="4209" width="10.140625" style="1" customWidth="1"/>
    <col min="4210" max="4210" width="9.140625" style="1" customWidth="1"/>
    <col min="4211" max="4211" width="9.5703125" style="1" customWidth="1"/>
    <col min="4212" max="4212" width="5.28515625" style="1" bestFit="1" customWidth="1"/>
    <col min="4213" max="4213" width="5.140625" style="1" customWidth="1"/>
    <col min="4214" max="4214" width="7.42578125" style="1" bestFit="1" customWidth="1"/>
    <col min="4215" max="4215" width="8.5703125" style="1" bestFit="1" customWidth="1"/>
    <col min="4216" max="4218" width="13.140625" style="1" bestFit="1" customWidth="1"/>
    <col min="4219" max="4219" width="13" style="1"/>
    <col min="4220" max="4220" width="29.42578125" style="1" bestFit="1" customWidth="1"/>
    <col min="4221" max="4449" width="13" style="1"/>
    <col min="4450" max="4450" width="4.5703125" style="1" customWidth="1"/>
    <col min="4451" max="4451" width="23.5703125" style="1" customWidth="1"/>
    <col min="4452" max="4452" width="30.28515625" style="1" customWidth="1"/>
    <col min="4453" max="4453" width="10.42578125" style="1" customWidth="1"/>
    <col min="4454" max="4454" width="6.7109375" style="1" bestFit="1" customWidth="1"/>
    <col min="4455" max="4455" width="6.140625" style="1" customWidth="1"/>
    <col min="4456" max="4456" width="5" style="1" customWidth="1"/>
    <col min="4457" max="4457" width="6.42578125" style="1" customWidth="1"/>
    <col min="4458" max="4460" width="5.42578125" style="1" customWidth="1"/>
    <col min="4461" max="4461" width="5.28515625" style="1" customWidth="1"/>
    <col min="4462" max="4462" width="5.42578125" style="1" customWidth="1"/>
    <col min="4463" max="4463" width="5.7109375" style="1" bestFit="1" customWidth="1"/>
    <col min="4464" max="4464" width="9.42578125" style="1" customWidth="1"/>
    <col min="4465" max="4465" width="10.140625" style="1" customWidth="1"/>
    <col min="4466" max="4466" width="9.140625" style="1" customWidth="1"/>
    <col min="4467" max="4467" width="9.5703125" style="1" customWidth="1"/>
    <col min="4468" max="4468" width="5.28515625" style="1" bestFit="1" customWidth="1"/>
    <col min="4469" max="4469" width="5.140625" style="1" customWidth="1"/>
    <col min="4470" max="4470" width="7.42578125" style="1" bestFit="1" customWidth="1"/>
    <col min="4471" max="4471" width="8.5703125" style="1" bestFit="1" customWidth="1"/>
    <col min="4472" max="4474" width="13.140625" style="1" bestFit="1" customWidth="1"/>
    <col min="4475" max="4475" width="13" style="1"/>
    <col min="4476" max="4476" width="29.42578125" style="1" bestFit="1" customWidth="1"/>
    <col min="4477" max="4705" width="13" style="1"/>
    <col min="4706" max="4706" width="4.5703125" style="1" customWidth="1"/>
    <col min="4707" max="4707" width="23.5703125" style="1" customWidth="1"/>
    <col min="4708" max="4708" width="30.28515625" style="1" customWidth="1"/>
    <col min="4709" max="4709" width="10.42578125" style="1" customWidth="1"/>
    <col min="4710" max="4710" width="6.7109375" style="1" bestFit="1" customWidth="1"/>
    <col min="4711" max="4711" width="6.140625" style="1" customWidth="1"/>
    <col min="4712" max="4712" width="5" style="1" customWidth="1"/>
    <col min="4713" max="4713" width="6.42578125" style="1" customWidth="1"/>
    <col min="4714" max="4716" width="5.42578125" style="1" customWidth="1"/>
    <col min="4717" max="4717" width="5.28515625" style="1" customWidth="1"/>
    <col min="4718" max="4718" width="5.42578125" style="1" customWidth="1"/>
    <col min="4719" max="4719" width="5.7109375" style="1" bestFit="1" customWidth="1"/>
    <col min="4720" max="4720" width="9.42578125" style="1" customWidth="1"/>
    <col min="4721" max="4721" width="10.140625" style="1" customWidth="1"/>
    <col min="4722" max="4722" width="9.140625" style="1" customWidth="1"/>
    <col min="4723" max="4723" width="9.5703125" style="1" customWidth="1"/>
    <col min="4724" max="4724" width="5.28515625" style="1" bestFit="1" customWidth="1"/>
    <col min="4725" max="4725" width="5.140625" style="1" customWidth="1"/>
    <col min="4726" max="4726" width="7.42578125" style="1" bestFit="1" customWidth="1"/>
    <col min="4727" max="4727" width="8.5703125" style="1" bestFit="1" customWidth="1"/>
    <col min="4728" max="4730" width="13.140625" style="1" bestFit="1" customWidth="1"/>
    <col min="4731" max="4731" width="13" style="1"/>
    <col min="4732" max="4732" width="29.42578125" style="1" bestFit="1" customWidth="1"/>
    <col min="4733" max="4961" width="13" style="1"/>
    <col min="4962" max="4962" width="4.5703125" style="1" customWidth="1"/>
    <col min="4963" max="4963" width="23.5703125" style="1" customWidth="1"/>
    <col min="4964" max="4964" width="30.28515625" style="1" customWidth="1"/>
    <col min="4965" max="4965" width="10.42578125" style="1" customWidth="1"/>
    <col min="4966" max="4966" width="6.7109375" style="1" bestFit="1" customWidth="1"/>
    <col min="4967" max="4967" width="6.140625" style="1" customWidth="1"/>
    <col min="4968" max="4968" width="5" style="1" customWidth="1"/>
    <col min="4969" max="4969" width="6.42578125" style="1" customWidth="1"/>
    <col min="4970" max="4972" width="5.42578125" style="1" customWidth="1"/>
    <col min="4973" max="4973" width="5.28515625" style="1" customWidth="1"/>
    <col min="4974" max="4974" width="5.42578125" style="1" customWidth="1"/>
    <col min="4975" max="4975" width="5.7109375" style="1" bestFit="1" customWidth="1"/>
    <col min="4976" max="4976" width="9.42578125" style="1" customWidth="1"/>
    <col min="4977" max="4977" width="10.140625" style="1" customWidth="1"/>
    <col min="4978" max="4978" width="9.140625" style="1" customWidth="1"/>
    <col min="4979" max="4979" width="9.5703125" style="1" customWidth="1"/>
    <col min="4980" max="4980" width="5.28515625" style="1" bestFit="1" customWidth="1"/>
    <col min="4981" max="4981" width="5.140625" style="1" customWidth="1"/>
    <col min="4982" max="4982" width="7.42578125" style="1" bestFit="1" customWidth="1"/>
    <col min="4983" max="4983" width="8.5703125" style="1" bestFit="1" customWidth="1"/>
    <col min="4984" max="4986" width="13.140625" style="1" bestFit="1" customWidth="1"/>
    <col min="4987" max="4987" width="13" style="1"/>
    <col min="4988" max="4988" width="29.42578125" style="1" bestFit="1" customWidth="1"/>
    <col min="4989" max="5217" width="13" style="1"/>
    <col min="5218" max="5218" width="4.5703125" style="1" customWidth="1"/>
    <col min="5219" max="5219" width="23.5703125" style="1" customWidth="1"/>
    <col min="5220" max="5220" width="30.28515625" style="1" customWidth="1"/>
    <col min="5221" max="5221" width="10.42578125" style="1" customWidth="1"/>
    <col min="5222" max="5222" width="6.7109375" style="1" bestFit="1" customWidth="1"/>
    <col min="5223" max="5223" width="6.140625" style="1" customWidth="1"/>
    <col min="5224" max="5224" width="5" style="1" customWidth="1"/>
    <col min="5225" max="5225" width="6.42578125" style="1" customWidth="1"/>
    <col min="5226" max="5228" width="5.42578125" style="1" customWidth="1"/>
    <col min="5229" max="5229" width="5.28515625" style="1" customWidth="1"/>
    <col min="5230" max="5230" width="5.42578125" style="1" customWidth="1"/>
    <col min="5231" max="5231" width="5.7109375" style="1" bestFit="1" customWidth="1"/>
    <col min="5232" max="5232" width="9.42578125" style="1" customWidth="1"/>
    <col min="5233" max="5233" width="10.140625" style="1" customWidth="1"/>
    <col min="5234" max="5234" width="9.140625" style="1" customWidth="1"/>
    <col min="5235" max="5235" width="9.5703125" style="1" customWidth="1"/>
    <col min="5236" max="5236" width="5.28515625" style="1" bestFit="1" customWidth="1"/>
    <col min="5237" max="5237" width="5.140625" style="1" customWidth="1"/>
    <col min="5238" max="5238" width="7.42578125" style="1" bestFit="1" customWidth="1"/>
    <col min="5239" max="5239" width="8.5703125" style="1" bestFit="1" customWidth="1"/>
    <col min="5240" max="5242" width="13.140625" style="1" bestFit="1" customWidth="1"/>
    <col min="5243" max="5243" width="13" style="1"/>
    <col min="5244" max="5244" width="29.42578125" style="1" bestFit="1" customWidth="1"/>
    <col min="5245" max="5473" width="13" style="1"/>
    <col min="5474" max="5474" width="4.5703125" style="1" customWidth="1"/>
    <col min="5475" max="5475" width="23.5703125" style="1" customWidth="1"/>
    <col min="5476" max="5476" width="30.28515625" style="1" customWidth="1"/>
    <col min="5477" max="5477" width="10.42578125" style="1" customWidth="1"/>
    <col min="5478" max="5478" width="6.7109375" style="1" bestFit="1" customWidth="1"/>
    <col min="5479" max="5479" width="6.140625" style="1" customWidth="1"/>
    <col min="5480" max="5480" width="5" style="1" customWidth="1"/>
    <col min="5481" max="5481" width="6.42578125" style="1" customWidth="1"/>
    <col min="5482" max="5484" width="5.42578125" style="1" customWidth="1"/>
    <col min="5485" max="5485" width="5.28515625" style="1" customWidth="1"/>
    <col min="5486" max="5486" width="5.42578125" style="1" customWidth="1"/>
    <col min="5487" max="5487" width="5.7109375" style="1" bestFit="1" customWidth="1"/>
    <col min="5488" max="5488" width="9.42578125" style="1" customWidth="1"/>
    <col min="5489" max="5489" width="10.140625" style="1" customWidth="1"/>
    <col min="5490" max="5490" width="9.140625" style="1" customWidth="1"/>
    <col min="5491" max="5491" width="9.5703125" style="1" customWidth="1"/>
    <col min="5492" max="5492" width="5.28515625" style="1" bestFit="1" customWidth="1"/>
    <col min="5493" max="5493" width="5.140625" style="1" customWidth="1"/>
    <col min="5494" max="5494" width="7.42578125" style="1" bestFit="1" customWidth="1"/>
    <col min="5495" max="5495" width="8.5703125" style="1" bestFit="1" customWidth="1"/>
    <col min="5496" max="5498" width="13.140625" style="1" bestFit="1" customWidth="1"/>
    <col min="5499" max="5499" width="13" style="1"/>
    <col min="5500" max="5500" width="29.42578125" style="1" bestFit="1" customWidth="1"/>
    <col min="5501" max="5729" width="13" style="1"/>
    <col min="5730" max="5730" width="4.5703125" style="1" customWidth="1"/>
    <col min="5731" max="5731" width="23.5703125" style="1" customWidth="1"/>
    <col min="5732" max="5732" width="30.28515625" style="1" customWidth="1"/>
    <col min="5733" max="5733" width="10.42578125" style="1" customWidth="1"/>
    <col min="5734" max="5734" width="6.7109375" style="1" bestFit="1" customWidth="1"/>
    <col min="5735" max="5735" width="6.140625" style="1" customWidth="1"/>
    <col min="5736" max="5736" width="5" style="1" customWidth="1"/>
    <col min="5737" max="5737" width="6.42578125" style="1" customWidth="1"/>
    <col min="5738" max="5740" width="5.42578125" style="1" customWidth="1"/>
    <col min="5741" max="5741" width="5.28515625" style="1" customWidth="1"/>
    <col min="5742" max="5742" width="5.42578125" style="1" customWidth="1"/>
    <col min="5743" max="5743" width="5.7109375" style="1" bestFit="1" customWidth="1"/>
    <col min="5744" max="5744" width="9.42578125" style="1" customWidth="1"/>
    <col min="5745" max="5745" width="10.140625" style="1" customWidth="1"/>
    <col min="5746" max="5746" width="9.140625" style="1" customWidth="1"/>
    <col min="5747" max="5747" width="9.5703125" style="1" customWidth="1"/>
    <col min="5748" max="5748" width="5.28515625" style="1" bestFit="1" customWidth="1"/>
    <col min="5749" max="5749" width="5.140625" style="1" customWidth="1"/>
    <col min="5750" max="5750" width="7.42578125" style="1" bestFit="1" customWidth="1"/>
    <col min="5751" max="5751" width="8.5703125" style="1" bestFit="1" customWidth="1"/>
    <col min="5752" max="5754" width="13.140625" style="1" bestFit="1" customWidth="1"/>
    <col min="5755" max="5755" width="13" style="1"/>
    <col min="5756" max="5756" width="29.42578125" style="1" bestFit="1" customWidth="1"/>
    <col min="5757" max="5985" width="13" style="1"/>
    <col min="5986" max="5986" width="4.5703125" style="1" customWidth="1"/>
    <col min="5987" max="5987" width="23.5703125" style="1" customWidth="1"/>
    <col min="5988" max="5988" width="30.28515625" style="1" customWidth="1"/>
    <col min="5989" max="5989" width="10.42578125" style="1" customWidth="1"/>
    <col min="5990" max="5990" width="6.7109375" style="1" bestFit="1" customWidth="1"/>
    <col min="5991" max="5991" width="6.140625" style="1" customWidth="1"/>
    <col min="5992" max="5992" width="5" style="1" customWidth="1"/>
    <col min="5993" max="5993" width="6.42578125" style="1" customWidth="1"/>
    <col min="5994" max="5996" width="5.42578125" style="1" customWidth="1"/>
    <col min="5997" max="5997" width="5.28515625" style="1" customWidth="1"/>
    <col min="5998" max="5998" width="5.42578125" style="1" customWidth="1"/>
    <col min="5999" max="5999" width="5.7109375" style="1" bestFit="1" customWidth="1"/>
    <col min="6000" max="6000" width="9.42578125" style="1" customWidth="1"/>
    <col min="6001" max="6001" width="10.140625" style="1" customWidth="1"/>
    <col min="6002" max="6002" width="9.140625" style="1" customWidth="1"/>
    <col min="6003" max="6003" width="9.5703125" style="1" customWidth="1"/>
    <col min="6004" max="6004" width="5.28515625" style="1" bestFit="1" customWidth="1"/>
    <col min="6005" max="6005" width="5.140625" style="1" customWidth="1"/>
    <col min="6006" max="6006" width="7.42578125" style="1" bestFit="1" customWidth="1"/>
    <col min="6007" max="6007" width="8.5703125" style="1" bestFit="1" customWidth="1"/>
    <col min="6008" max="6010" width="13.140625" style="1" bestFit="1" customWidth="1"/>
    <col min="6011" max="6011" width="13" style="1"/>
    <col min="6012" max="6012" width="29.42578125" style="1" bestFit="1" customWidth="1"/>
    <col min="6013" max="6241" width="13" style="1"/>
    <col min="6242" max="6242" width="4.5703125" style="1" customWidth="1"/>
    <col min="6243" max="6243" width="23.5703125" style="1" customWidth="1"/>
    <col min="6244" max="6244" width="30.28515625" style="1" customWidth="1"/>
    <col min="6245" max="6245" width="10.42578125" style="1" customWidth="1"/>
    <col min="6246" max="6246" width="6.7109375" style="1" bestFit="1" customWidth="1"/>
    <col min="6247" max="6247" width="6.140625" style="1" customWidth="1"/>
    <col min="6248" max="6248" width="5" style="1" customWidth="1"/>
    <col min="6249" max="6249" width="6.42578125" style="1" customWidth="1"/>
    <col min="6250" max="6252" width="5.42578125" style="1" customWidth="1"/>
    <col min="6253" max="6253" width="5.28515625" style="1" customWidth="1"/>
    <col min="6254" max="6254" width="5.42578125" style="1" customWidth="1"/>
    <col min="6255" max="6255" width="5.7109375" style="1" bestFit="1" customWidth="1"/>
    <col min="6256" max="6256" width="9.42578125" style="1" customWidth="1"/>
    <col min="6257" max="6257" width="10.140625" style="1" customWidth="1"/>
    <col min="6258" max="6258" width="9.140625" style="1" customWidth="1"/>
    <col min="6259" max="6259" width="9.5703125" style="1" customWidth="1"/>
    <col min="6260" max="6260" width="5.28515625" style="1" bestFit="1" customWidth="1"/>
    <col min="6261" max="6261" width="5.140625" style="1" customWidth="1"/>
    <col min="6262" max="6262" width="7.42578125" style="1" bestFit="1" customWidth="1"/>
    <col min="6263" max="6263" width="8.5703125" style="1" bestFit="1" customWidth="1"/>
    <col min="6264" max="6266" width="13.140625" style="1" bestFit="1" customWidth="1"/>
    <col min="6267" max="6267" width="13" style="1"/>
    <col min="6268" max="6268" width="29.42578125" style="1" bestFit="1" customWidth="1"/>
    <col min="6269" max="16384" width="13" style="1"/>
  </cols>
  <sheetData>
    <row r="1" spans="1:422" ht="18.600000000000001" customHeight="1" x14ac:dyDescent="0.2">
      <c r="A1" s="303" t="s">
        <v>35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"/>
    </row>
    <row r="2" spans="1:422" ht="29.25" customHeight="1" x14ac:dyDescent="0.2">
      <c r="A2" s="43"/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333" t="s">
        <v>37</v>
      </c>
      <c r="M2" s="333"/>
      <c r="N2" s="48"/>
      <c r="O2" s="48"/>
      <c r="P2" s="48"/>
    </row>
    <row r="3" spans="1:422" ht="25.9" customHeight="1" x14ac:dyDescent="0.25">
      <c r="A3" s="305" t="s">
        <v>286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68"/>
    </row>
    <row r="4" spans="1:422" ht="16.149999999999999" customHeight="1" x14ac:dyDescent="0.2">
      <c r="A4" s="44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422" ht="19.5" x14ac:dyDescent="0.2">
      <c r="A5" s="308"/>
      <c r="B5" s="309" t="s">
        <v>5</v>
      </c>
      <c r="C5" s="309" t="s">
        <v>0</v>
      </c>
      <c r="D5" s="334" t="s">
        <v>7</v>
      </c>
      <c r="E5" s="334" t="s">
        <v>8</v>
      </c>
      <c r="F5" s="334" t="s">
        <v>9</v>
      </c>
      <c r="G5" s="334" t="s">
        <v>10</v>
      </c>
      <c r="H5" s="334" t="s">
        <v>11</v>
      </c>
      <c r="I5" s="334" t="s">
        <v>12</v>
      </c>
      <c r="J5" s="334" t="s">
        <v>13</v>
      </c>
      <c r="K5" s="42"/>
      <c r="L5" s="309" t="s">
        <v>2</v>
      </c>
      <c r="M5" s="309" t="s">
        <v>1</v>
      </c>
      <c r="N5" s="326" t="s">
        <v>3</v>
      </c>
      <c r="O5" s="9" t="s">
        <v>14</v>
      </c>
      <c r="P5" s="10" t="s">
        <v>15</v>
      </c>
    </row>
    <row r="6" spans="1:422" ht="25.5" customHeight="1" x14ac:dyDescent="0.2">
      <c r="A6" s="308"/>
      <c r="B6" s="309"/>
      <c r="C6" s="309"/>
      <c r="D6" s="334"/>
      <c r="E6" s="334"/>
      <c r="F6" s="334"/>
      <c r="G6" s="334"/>
      <c r="H6" s="334"/>
      <c r="I6" s="334"/>
      <c r="J6" s="334"/>
      <c r="K6" s="42"/>
      <c r="L6" s="309"/>
      <c r="M6" s="309"/>
      <c r="N6" s="327"/>
      <c r="O6" s="13"/>
      <c r="P6" s="4"/>
    </row>
    <row r="7" spans="1:422" ht="22.5" customHeight="1" x14ac:dyDescent="0.2">
      <c r="A7" s="182"/>
      <c r="B7" s="183"/>
      <c r="C7" s="183"/>
      <c r="D7" s="184"/>
      <c r="E7" s="184"/>
      <c r="F7" s="184"/>
      <c r="G7" s="184"/>
      <c r="H7" s="184"/>
      <c r="I7" s="184"/>
      <c r="J7" s="184"/>
      <c r="K7" s="42"/>
      <c r="L7" s="183"/>
      <c r="M7" s="67"/>
      <c r="N7" s="180"/>
      <c r="O7" s="13"/>
      <c r="P7" s="4"/>
    </row>
    <row r="8" spans="1:422" s="20" customFormat="1" ht="18.75" x14ac:dyDescent="0.25">
      <c r="A8" s="149"/>
      <c r="B8" s="249" t="s">
        <v>320</v>
      </c>
      <c r="C8" s="205" t="s">
        <v>50</v>
      </c>
      <c r="D8" s="145"/>
      <c r="E8" s="145"/>
      <c r="F8" s="145"/>
      <c r="G8" s="145"/>
      <c r="H8" s="145"/>
      <c r="I8" s="145"/>
      <c r="J8" s="145"/>
      <c r="K8" s="69"/>
      <c r="L8" s="209">
        <v>1.0678240740740739E-3</v>
      </c>
      <c r="M8" s="248">
        <v>1</v>
      </c>
      <c r="N8" s="148"/>
      <c r="O8" s="18"/>
      <c r="P8" s="1"/>
      <c r="Q8" s="1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</row>
    <row r="9" spans="1:422" s="20" customFormat="1" ht="18.75" x14ac:dyDescent="0.25">
      <c r="A9" s="149"/>
      <c r="B9" s="199" t="s">
        <v>338</v>
      </c>
      <c r="C9" s="205" t="s">
        <v>140</v>
      </c>
      <c r="D9" s="183"/>
      <c r="E9" s="183"/>
      <c r="F9" s="183"/>
      <c r="G9" s="183"/>
      <c r="H9" s="183"/>
      <c r="I9" s="183"/>
      <c r="J9" s="183"/>
      <c r="K9" s="183"/>
      <c r="L9" s="209">
        <v>1.0693287037037036E-3</v>
      </c>
      <c r="M9" s="144">
        <v>2</v>
      </c>
      <c r="N9" s="65" t="e">
        <f>IF(P9="",#REF!/MIN(#REF!)*100,"в\к")</f>
        <v>#REF!</v>
      </c>
      <c r="O9" s="14"/>
      <c r="P9" s="4"/>
      <c r="Q9" s="1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</row>
    <row r="10" spans="1:422" s="20" customFormat="1" ht="18.75" x14ac:dyDescent="0.2">
      <c r="A10" s="149"/>
      <c r="B10" s="201" t="s">
        <v>322</v>
      </c>
      <c r="C10" s="205" t="s">
        <v>147</v>
      </c>
      <c r="D10" s="183"/>
      <c r="E10" s="183"/>
      <c r="F10" s="183"/>
      <c r="G10" s="183"/>
      <c r="H10" s="183"/>
      <c r="I10" s="183"/>
      <c r="J10" s="183"/>
      <c r="K10" s="183"/>
      <c r="L10" s="209">
        <v>1.1488425925925926E-3</v>
      </c>
      <c r="M10" s="144">
        <v>3</v>
      </c>
      <c r="N10" s="65" t="e">
        <f>IF(P10="",#REF!/MIN(#REF!)*100,"в\к")</f>
        <v>#REF!</v>
      </c>
      <c r="O10" s="18"/>
      <c r="P10" s="4"/>
      <c r="Q10" s="1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</row>
    <row r="11" spans="1:422" s="20" customFormat="1" ht="18.75" x14ac:dyDescent="0.25">
      <c r="A11" s="149"/>
      <c r="B11" s="249" t="s">
        <v>333</v>
      </c>
      <c r="C11" s="205" t="s">
        <v>141</v>
      </c>
      <c r="D11" s="145"/>
      <c r="E11" s="146" t="s">
        <v>24</v>
      </c>
      <c r="F11" s="145"/>
      <c r="G11" s="145"/>
      <c r="H11" s="145"/>
      <c r="I11" s="145"/>
      <c r="J11" s="145"/>
      <c r="K11" s="69"/>
      <c r="L11" s="209">
        <v>1.1879629629629629E-3</v>
      </c>
      <c r="M11" s="144">
        <v>4</v>
      </c>
      <c r="N11" s="148"/>
      <c r="O11" s="18"/>
      <c r="P11" s="1"/>
      <c r="Q11" s="1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</row>
    <row r="12" spans="1:422" s="20" customFormat="1" ht="31.5" x14ac:dyDescent="0.2">
      <c r="A12" s="149"/>
      <c r="B12" s="201" t="s">
        <v>326</v>
      </c>
      <c r="C12" s="205" t="s">
        <v>135</v>
      </c>
      <c r="D12" s="183"/>
      <c r="E12" s="183"/>
      <c r="F12" s="183"/>
      <c r="G12" s="183"/>
      <c r="H12" s="183"/>
      <c r="I12" s="183"/>
      <c r="J12" s="183"/>
      <c r="K12" s="183"/>
      <c r="L12" s="209">
        <v>1.2913194444444445E-3</v>
      </c>
      <c r="M12" s="144">
        <v>5</v>
      </c>
      <c r="N12" s="65"/>
      <c r="O12" s="14"/>
      <c r="P12" s="4"/>
      <c r="Q12" s="1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</row>
    <row r="13" spans="1:422" s="20" customFormat="1" ht="18.75" x14ac:dyDescent="0.25">
      <c r="A13" s="149"/>
      <c r="B13" s="199" t="s">
        <v>335</v>
      </c>
      <c r="C13" s="205" t="s">
        <v>128</v>
      </c>
      <c r="D13" s="183"/>
      <c r="E13" s="183"/>
      <c r="F13" s="183"/>
      <c r="G13" s="183"/>
      <c r="H13" s="183"/>
      <c r="I13" s="183"/>
      <c r="J13" s="183"/>
      <c r="K13" s="183"/>
      <c r="L13" s="209">
        <v>1.315625E-3</v>
      </c>
      <c r="M13" s="144">
        <v>6</v>
      </c>
      <c r="N13" s="65"/>
      <c r="O13" s="14"/>
      <c r="P13" s="4"/>
      <c r="Q13" s="1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</row>
    <row r="14" spans="1:422" s="20" customFormat="1" ht="31.5" x14ac:dyDescent="0.2">
      <c r="A14" s="149"/>
      <c r="B14" s="249" t="s">
        <v>324</v>
      </c>
      <c r="C14" s="205" t="s">
        <v>146</v>
      </c>
      <c r="D14" s="183"/>
      <c r="E14" s="183"/>
      <c r="F14" s="183"/>
      <c r="G14" s="183"/>
      <c r="H14" s="183"/>
      <c r="I14" s="183"/>
      <c r="J14" s="183"/>
      <c r="K14" s="183"/>
      <c r="L14" s="209">
        <v>1.3268518518518518E-3</v>
      </c>
      <c r="M14" s="144">
        <v>7</v>
      </c>
      <c r="N14" s="65" t="e">
        <f>IF(P14="",#REF!/MIN(#REF!)*100,"в\к")</f>
        <v>#REF!</v>
      </c>
      <c r="O14" s="14"/>
      <c r="P14" s="4"/>
      <c r="Q14" s="1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</row>
    <row r="15" spans="1:422" s="20" customFormat="1" ht="18.75" x14ac:dyDescent="0.2">
      <c r="A15" s="149"/>
      <c r="B15" s="249" t="s">
        <v>325</v>
      </c>
      <c r="C15" s="205" t="s">
        <v>137</v>
      </c>
      <c r="D15" s="69"/>
      <c r="E15" s="69"/>
      <c r="F15" s="69"/>
      <c r="G15" s="69"/>
      <c r="H15" s="69"/>
      <c r="I15" s="69"/>
      <c r="J15" s="69"/>
      <c r="K15" s="69"/>
      <c r="L15" s="209">
        <v>1.328935185185185E-3</v>
      </c>
      <c r="M15" s="144">
        <v>8</v>
      </c>
      <c r="N15" s="148"/>
      <c r="O15" s="18"/>
      <c r="P15" s="1"/>
      <c r="Q15" s="1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</row>
    <row r="16" spans="1:422" s="20" customFormat="1" ht="18.75" x14ac:dyDescent="0.2">
      <c r="A16" s="149"/>
      <c r="B16" s="249" t="s">
        <v>321</v>
      </c>
      <c r="C16" s="205" t="s">
        <v>126</v>
      </c>
      <c r="D16" s="183"/>
      <c r="E16" s="183"/>
      <c r="F16" s="183"/>
      <c r="G16" s="183"/>
      <c r="H16" s="183"/>
      <c r="I16" s="183"/>
      <c r="J16" s="183"/>
      <c r="K16" s="183"/>
      <c r="L16" s="209">
        <v>1.3409722222222223E-3</v>
      </c>
      <c r="M16" s="144">
        <v>9</v>
      </c>
      <c r="N16" s="65"/>
      <c r="O16" s="14"/>
      <c r="P16" s="4"/>
      <c r="Q16" s="1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</row>
    <row r="17" spans="1:422" ht="18.75" x14ac:dyDescent="0.25">
      <c r="A17" s="149"/>
      <c r="B17" s="199" t="s">
        <v>444</v>
      </c>
      <c r="C17" s="205" t="s">
        <v>129</v>
      </c>
      <c r="D17" s="183"/>
      <c r="E17" s="183"/>
      <c r="F17" s="183"/>
      <c r="G17" s="183"/>
      <c r="H17" s="183"/>
      <c r="I17" s="183"/>
      <c r="J17" s="183"/>
      <c r="K17" s="183"/>
      <c r="L17" s="209">
        <v>1.3590277777777778E-3</v>
      </c>
      <c r="M17" s="144">
        <v>10</v>
      </c>
      <c r="N17" s="65" t="e">
        <f>IF(P17="",#REF!/MIN(#REF!)*100,"в\к")</f>
        <v>#REF!</v>
      </c>
      <c r="O17" s="14"/>
      <c r="P17" s="4"/>
      <c r="Q17" s="16"/>
    </row>
    <row r="18" spans="1:422" s="22" customFormat="1" ht="18.75" x14ac:dyDescent="0.2">
      <c r="A18" s="149"/>
      <c r="B18" s="249" t="s">
        <v>329</v>
      </c>
      <c r="C18" s="205" t="s">
        <v>145</v>
      </c>
      <c r="D18" s="183"/>
      <c r="E18" s="183"/>
      <c r="F18" s="183"/>
      <c r="G18" s="183"/>
      <c r="H18" s="183"/>
      <c r="I18" s="183"/>
      <c r="J18" s="183"/>
      <c r="K18" s="183"/>
      <c r="L18" s="209">
        <v>1.3597222222222222E-3</v>
      </c>
      <c r="M18" s="144">
        <v>11</v>
      </c>
      <c r="N18" s="65"/>
      <c r="O18" s="14"/>
      <c r="P18" s="4"/>
      <c r="Q18" s="1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422" s="4" customFormat="1" ht="18.75" x14ac:dyDescent="0.25">
      <c r="A19" s="149"/>
      <c r="B19" s="199" t="s">
        <v>337</v>
      </c>
      <c r="C19" s="205" t="s">
        <v>138</v>
      </c>
      <c r="D19" s="183"/>
      <c r="E19" s="183"/>
      <c r="F19" s="183"/>
      <c r="G19" s="183"/>
      <c r="H19" s="183"/>
      <c r="I19" s="183"/>
      <c r="J19" s="183"/>
      <c r="K19" s="183"/>
      <c r="L19" s="209">
        <v>1.3706018518518518E-3</v>
      </c>
      <c r="M19" s="144">
        <v>12</v>
      </c>
      <c r="N19" s="65"/>
      <c r="O19" s="14"/>
      <c r="Q19" s="13"/>
    </row>
    <row r="20" spans="1:422" ht="18.75" x14ac:dyDescent="0.2">
      <c r="A20" s="149"/>
      <c r="B20" s="249" t="s">
        <v>330</v>
      </c>
      <c r="C20" s="205" t="s">
        <v>130</v>
      </c>
      <c r="D20" s="183"/>
      <c r="E20" s="183"/>
      <c r="F20" s="183"/>
      <c r="G20" s="183"/>
      <c r="H20" s="183"/>
      <c r="I20" s="183"/>
      <c r="J20" s="183"/>
      <c r="K20" s="183"/>
      <c r="L20" s="209">
        <v>1.5243055555555554E-3</v>
      </c>
      <c r="M20" s="144">
        <v>13</v>
      </c>
      <c r="N20" s="65"/>
      <c r="O20" s="14"/>
      <c r="P20" s="4"/>
    </row>
    <row r="21" spans="1:422" ht="18.75" x14ac:dyDescent="0.2">
      <c r="A21" s="149"/>
      <c r="B21" s="249" t="s">
        <v>328</v>
      </c>
      <c r="C21" s="205" t="s">
        <v>142</v>
      </c>
      <c r="D21" s="183"/>
      <c r="E21" s="183"/>
      <c r="F21" s="183"/>
      <c r="G21" s="183"/>
      <c r="H21" s="183"/>
      <c r="I21" s="183"/>
      <c r="J21" s="183"/>
      <c r="K21" s="183"/>
      <c r="L21" s="209">
        <v>1.5391203703703704E-3</v>
      </c>
      <c r="M21" s="144">
        <v>14</v>
      </c>
      <c r="N21" s="65" t="e">
        <f>IF(P21="",#REF!/MIN(#REF!)*100,"в\к")</f>
        <v>#REF!</v>
      </c>
      <c r="O21" s="18"/>
      <c r="P21" s="4"/>
      <c r="Q21" s="13"/>
    </row>
    <row r="22" spans="1:422" s="17" customFormat="1" ht="31.5" x14ac:dyDescent="0.2">
      <c r="A22" s="149"/>
      <c r="B22" s="249" t="s">
        <v>327</v>
      </c>
      <c r="C22" s="205" t="s">
        <v>139</v>
      </c>
      <c r="D22" s="183"/>
      <c r="E22" s="183"/>
      <c r="F22" s="183"/>
      <c r="G22" s="183"/>
      <c r="H22" s="183"/>
      <c r="I22" s="183"/>
      <c r="J22" s="183"/>
      <c r="K22" s="183"/>
      <c r="L22" s="209">
        <v>1.5731481481481482E-3</v>
      </c>
      <c r="M22" s="144">
        <v>15</v>
      </c>
      <c r="N22" s="65" t="e">
        <f>IF(P22="",#REF!/MIN(#REF!)*100,"в\к")</f>
        <v>#REF!</v>
      </c>
      <c r="O22" s="14"/>
      <c r="P22" s="4"/>
      <c r="Q22" s="1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422" s="26" customFormat="1" ht="18.75" x14ac:dyDescent="0.2">
      <c r="A23" s="149"/>
      <c r="B23" s="249" t="s">
        <v>340</v>
      </c>
      <c r="C23" s="205" t="s">
        <v>132</v>
      </c>
      <c r="D23" s="183"/>
      <c r="E23" s="183"/>
      <c r="F23" s="183"/>
      <c r="G23" s="183"/>
      <c r="H23" s="183"/>
      <c r="I23" s="183"/>
      <c r="J23" s="183"/>
      <c r="K23" s="183"/>
      <c r="L23" s="209">
        <v>1.6490740740740743E-3</v>
      </c>
      <c r="M23" s="144">
        <v>16</v>
      </c>
      <c r="N23" s="65"/>
      <c r="O23" s="14"/>
      <c r="P23" s="4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spans="1:422" s="26" customFormat="1" ht="18.75" x14ac:dyDescent="0.25">
      <c r="A24" s="149"/>
      <c r="B24" s="199" t="s">
        <v>336</v>
      </c>
      <c r="C24" s="205" t="s">
        <v>276</v>
      </c>
      <c r="D24" s="183"/>
      <c r="E24" s="183"/>
      <c r="F24" s="183"/>
      <c r="G24" s="183"/>
      <c r="H24" s="183"/>
      <c r="I24" s="183"/>
      <c r="J24" s="183"/>
      <c r="K24" s="183"/>
      <c r="L24" s="209">
        <v>1.9431712962962964E-3</v>
      </c>
      <c r="M24" s="144">
        <v>17</v>
      </c>
      <c r="N24" s="65" t="e">
        <f>IF(P24="",#REF!/MIN(#REF!)*100,"в\к")</f>
        <v>#REF!</v>
      </c>
      <c r="O24" s="14"/>
      <c r="P24" s="4"/>
      <c r="Q24" s="24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422" s="27" customFormat="1" ht="18.75" x14ac:dyDescent="0.2">
      <c r="A25" s="149"/>
      <c r="B25" s="249" t="s">
        <v>323</v>
      </c>
      <c r="C25" s="205" t="s">
        <v>136</v>
      </c>
      <c r="D25" s="183"/>
      <c r="E25" s="183"/>
      <c r="F25" s="183"/>
      <c r="G25" s="183"/>
      <c r="H25" s="183"/>
      <c r="I25" s="183"/>
      <c r="J25" s="183"/>
      <c r="K25" s="183"/>
      <c r="L25" s="209">
        <v>2.0667824074074074E-3</v>
      </c>
      <c r="M25" s="144">
        <v>18</v>
      </c>
      <c r="N25" s="65" t="e">
        <f>IF(P25="",#REF!/MIN(#REF!)*100,"в\к")</f>
        <v>#REF!</v>
      </c>
      <c r="O25" s="14"/>
      <c r="P25" s="4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422" ht="18.75" x14ac:dyDescent="0.2">
      <c r="A26" s="149"/>
      <c r="B26" s="249" t="s">
        <v>332</v>
      </c>
      <c r="C26" s="205" t="s">
        <v>51</v>
      </c>
      <c r="D26" s="183"/>
      <c r="E26" s="183"/>
      <c r="F26" s="183"/>
      <c r="G26" s="183"/>
      <c r="H26" s="183"/>
      <c r="I26" s="183"/>
      <c r="J26" s="183"/>
      <c r="K26" s="183"/>
      <c r="L26" s="209">
        <v>2.268287037037037E-3</v>
      </c>
      <c r="M26" s="144">
        <v>19</v>
      </c>
      <c r="N26" s="147"/>
      <c r="O26" s="14"/>
      <c r="P26" s="4"/>
    </row>
    <row r="27" spans="1:422" ht="18.75" x14ac:dyDescent="0.25">
      <c r="A27" s="243"/>
      <c r="B27" s="244"/>
      <c r="C27" s="245"/>
      <c r="D27" s="246"/>
      <c r="E27" s="246"/>
      <c r="F27" s="246"/>
      <c r="G27" s="246"/>
      <c r="H27" s="246"/>
      <c r="I27" s="246"/>
      <c r="J27" s="246"/>
      <c r="K27" s="29"/>
      <c r="L27" s="247"/>
      <c r="M27" s="31"/>
      <c r="N27" s="30"/>
      <c r="O27" s="18"/>
    </row>
    <row r="28" spans="1:422" s="4" customFormat="1" ht="13.5" customHeight="1" x14ac:dyDescent="0.25">
      <c r="A28" s="45"/>
      <c r="B28" s="32" t="s">
        <v>23</v>
      </c>
      <c r="C28" s="38"/>
      <c r="D28" s="29"/>
      <c r="E28" s="29"/>
      <c r="F28" s="29"/>
      <c r="G28" s="29"/>
      <c r="H28" s="29"/>
      <c r="I28" s="29"/>
      <c r="J28" s="29"/>
      <c r="K28" s="29"/>
      <c r="L28" s="30"/>
      <c r="M28" s="31"/>
      <c r="N28" s="30"/>
      <c r="O28" s="18"/>
      <c r="P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</row>
    <row r="29" spans="1:422" s="4" customFormat="1" ht="13.5" customHeight="1" x14ac:dyDescent="0.25">
      <c r="A29" s="66"/>
      <c r="B29" s="34"/>
      <c r="C29" s="38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30"/>
      <c r="O29" s="18"/>
      <c r="P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</row>
    <row r="30" spans="1:422" s="4" customFormat="1" ht="13.5" customHeight="1" x14ac:dyDescent="0.25">
      <c r="A30" s="66"/>
      <c r="B30" s="32" t="s">
        <v>25</v>
      </c>
      <c r="C30" s="38"/>
      <c r="D30" s="66"/>
      <c r="E30" s="66"/>
      <c r="F30" s="66"/>
      <c r="G30" s="66"/>
      <c r="H30" s="66"/>
      <c r="I30" s="66"/>
      <c r="J30" s="66"/>
      <c r="K30" s="66"/>
      <c r="L30" s="51"/>
      <c r="M30" s="52"/>
      <c r="N30" s="30"/>
      <c r="O30" s="18"/>
      <c r="P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</row>
    <row r="31" spans="1:422" s="4" customFormat="1" ht="13.5" customHeight="1" x14ac:dyDescent="0.2">
      <c r="A31" s="45"/>
      <c r="B31" s="28"/>
      <c r="C31" s="38"/>
      <c r="D31" s="66"/>
      <c r="E31" s="66"/>
      <c r="F31" s="66"/>
      <c r="G31" s="66"/>
      <c r="H31" s="66"/>
      <c r="I31" s="66"/>
      <c r="J31" s="66"/>
      <c r="K31" s="66"/>
      <c r="L31" s="51"/>
      <c r="M31" s="52"/>
      <c r="N31" s="30"/>
      <c r="O31" s="18"/>
      <c r="P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</row>
    <row r="32" spans="1:422" s="4" customFormat="1" ht="13.5" customHeight="1" x14ac:dyDescent="0.2">
      <c r="A32" s="45"/>
      <c r="B32" s="28"/>
      <c r="C32" s="38"/>
      <c r="D32" s="66"/>
      <c r="E32" s="66"/>
      <c r="F32" s="66"/>
      <c r="G32" s="66"/>
      <c r="H32" s="66"/>
      <c r="I32" s="66"/>
      <c r="J32" s="66"/>
      <c r="K32" s="66"/>
      <c r="L32" s="51"/>
      <c r="M32" s="52"/>
      <c r="N32" s="30"/>
      <c r="O32" s="18"/>
      <c r="P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</row>
    <row r="33" spans="1:422" s="4" customFormat="1" ht="13.5" customHeight="1" x14ac:dyDescent="0.2">
      <c r="A33" s="66"/>
      <c r="B33" s="28"/>
      <c r="C33" s="38"/>
      <c r="D33" s="66"/>
      <c r="E33" s="66"/>
      <c r="F33" s="66"/>
      <c r="G33" s="66"/>
      <c r="H33" s="66"/>
      <c r="I33" s="66"/>
      <c r="J33" s="66"/>
      <c r="K33" s="66"/>
      <c r="L33" s="51"/>
      <c r="M33" s="52"/>
      <c r="N33" s="30"/>
      <c r="O33" s="18"/>
      <c r="P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</row>
    <row r="34" spans="1:422" s="4" customFormat="1" ht="12" customHeight="1" x14ac:dyDescent="0.2">
      <c r="A34" s="46"/>
      <c r="B34" s="36"/>
      <c r="C34" s="38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37"/>
      <c r="O34" s="1"/>
      <c r="P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</row>
    <row r="35" spans="1:422" s="4" customFormat="1" ht="10.9" customHeight="1" x14ac:dyDescent="0.25">
      <c r="A35" s="43"/>
      <c r="B35" s="38"/>
      <c r="C35" s="38"/>
      <c r="D35" s="33"/>
      <c r="E35" s="33"/>
      <c r="F35" s="55"/>
      <c r="G35" s="55"/>
      <c r="H35" s="33"/>
      <c r="I35" s="33"/>
      <c r="J35" s="33"/>
      <c r="K35" s="33"/>
      <c r="L35" s="56"/>
      <c r="M35" s="54"/>
      <c r="N35" s="3"/>
      <c r="O35" s="1"/>
      <c r="P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</row>
    <row r="36" spans="1:422" s="4" customFormat="1" ht="10.9" customHeight="1" x14ac:dyDescent="0.25">
      <c r="A36" s="43"/>
      <c r="B36" s="38"/>
      <c r="C36" s="38"/>
      <c r="D36" s="33"/>
      <c r="E36" s="33"/>
      <c r="F36" s="55"/>
      <c r="G36" s="55"/>
      <c r="H36" s="33"/>
      <c r="I36" s="33"/>
      <c r="J36" s="33"/>
      <c r="K36" s="33"/>
      <c r="L36" s="54"/>
      <c r="M36" s="54"/>
      <c r="N36" s="3"/>
      <c r="O36" s="1"/>
      <c r="P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</row>
    <row r="37" spans="1:422" s="4" customFormat="1" ht="12" customHeight="1" x14ac:dyDescent="0.2">
      <c r="A37" s="47"/>
      <c r="B37" s="1"/>
      <c r="C37" s="38"/>
      <c r="D37" s="57"/>
      <c r="E37" s="57"/>
      <c r="F37" s="57"/>
      <c r="G37" s="57"/>
      <c r="H37" s="58"/>
      <c r="I37" s="58"/>
      <c r="J37" s="58"/>
      <c r="K37" s="58"/>
      <c r="L37" s="59"/>
      <c r="M37" s="58"/>
      <c r="N37" s="8"/>
      <c r="O37" s="1"/>
      <c r="P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</row>
    <row r="38" spans="1:422" s="4" customFormat="1" x14ac:dyDescent="0.2">
      <c r="A38" s="47"/>
      <c r="B38" s="1"/>
      <c r="C38" s="38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1"/>
      <c r="O38" s="1"/>
      <c r="P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</row>
    <row r="39" spans="1:422" s="4" customFormat="1" x14ac:dyDescent="0.2">
      <c r="A39" s="47"/>
      <c r="B39" s="1"/>
      <c r="C39" s="3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</row>
    <row r="40" spans="1:422" s="4" customFormat="1" x14ac:dyDescent="0.2">
      <c r="A40" s="47"/>
      <c r="B40" s="1"/>
      <c r="C40" s="3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</row>
    <row r="41" spans="1:422" s="4" customFormat="1" x14ac:dyDescent="0.2">
      <c r="A41" s="47"/>
      <c r="B41" s="1"/>
      <c r="C41" s="3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</row>
    <row r="42" spans="1:422" ht="12" customHeight="1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22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22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22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22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22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22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4:14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4:14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4:14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4:14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4:14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4:14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4:14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4:14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4:14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4:14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4:14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4:14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4:1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4:1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4:1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4:1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4:1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4:1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4:1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4:1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4:1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4:1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4:1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4:14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4:14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4:14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autoFilter ref="A7:P7">
    <sortState ref="A8:P26">
      <sortCondition ref="L7"/>
    </sortState>
  </autoFilter>
  <dataConsolidate/>
  <mergeCells count="16">
    <mergeCell ref="N5:N6"/>
    <mergeCell ref="A1:M1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1:P1 O3:P65485">
    <cfRule type="cellIs" dxfId="5" priority="1" stopIfTrue="1" operator="equal">
      <formula>"лично"</formula>
    </cfRule>
    <cfRule type="cellIs" dxfId="4" priority="2" stopIfTrue="1" operator="equal">
      <formula>"в/к"</formula>
    </cfRule>
  </conditionalFormatting>
  <pageMargins left="0.19791666666666666" right="0.125" top="0.27559055118110237" bottom="0.59055118110236227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вело фиг</vt:lpstr>
      <vt:lpstr>вело фиг (2)</vt:lpstr>
      <vt:lpstr>конкурсы</vt:lpstr>
      <vt:lpstr>Волейбол</vt:lpstr>
      <vt:lpstr>минифут</vt:lpstr>
      <vt:lpstr>представление</vt:lpstr>
      <vt:lpstr> ТПТ </vt:lpstr>
      <vt:lpstr>з отважнызх</vt:lpstr>
      <vt:lpstr>вода</vt:lpstr>
      <vt:lpstr>регата</vt:lpstr>
      <vt:lpstr>ориент к</vt:lpstr>
      <vt:lpstr>дартс</vt:lpstr>
      <vt:lpstr>стрельба из пистолета</vt:lpstr>
      <vt:lpstr>стрельба из лука</vt:lpstr>
      <vt:lpstr>стрельба из пневм винт</vt:lpstr>
      <vt:lpstr>стритбол</vt:lpstr>
      <vt:lpstr>бильярд</vt:lpstr>
      <vt:lpstr>Лист1</vt:lpstr>
      <vt:lpstr>'ориент к'!ResultList_0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2019-08-19T09:36:48Z</dcterms:modified>
</cp:coreProperties>
</file>