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6"/>
  </bookViews>
  <sheets>
    <sheet name="итог" sheetId="12" r:id="rId1"/>
    <sheet name="ТПТ " sheetId="30" r:id="rId2"/>
    <sheet name="вода" sheetId="21" r:id="rId3"/>
    <sheet name="ориентирование" sheetId="45" r:id="rId4"/>
    <sheet name="вело фиг (2)" sheetId="44" r:id="rId5"/>
    <sheet name="вело фиг к" sheetId="28" r:id="rId6"/>
    <sheet name="капитаны" sheetId="46" r:id="rId7"/>
  </sheets>
  <definedNames>
    <definedName name="_xlnm._FilterDatabase" localSheetId="4" hidden="1">'вело фиг (2)'!$A$22:$P$22</definedName>
    <definedName name="_xlnm._FilterDatabase" localSheetId="5" hidden="1">'вело фиг к'!$A$7:$E$7</definedName>
    <definedName name="_xlnm._FilterDatabase" localSheetId="2" hidden="1">вода!$A$7:$P$7</definedName>
    <definedName name="_xlnm._FilterDatabase" localSheetId="0" hidden="1">итог!$C$9:$L$9</definedName>
    <definedName name="_xlnm._FilterDatabase" localSheetId="6" hidden="1">капитаны!$A$7:$S$7</definedName>
    <definedName name="_xlnm._FilterDatabase" localSheetId="3" hidden="1">ориентирование!$A$5:$T$5</definedName>
    <definedName name="_xlnm._FilterDatabase" localSheetId="1" hidden="1">'ТПТ '!$A$7:$P$7</definedName>
    <definedName name="Команды" localSheetId="4">#REF!</definedName>
    <definedName name="Команды" localSheetId="5">#REF!</definedName>
    <definedName name="Команды" localSheetId="6">#REF!</definedName>
    <definedName name="Команды" localSheetId="3">#REF!</definedName>
    <definedName name="Команды" localSheetId="1">#REF!</definedName>
    <definedName name="Команды">#REF!</definedName>
    <definedName name="лена" localSheetId="4">#REF!</definedName>
    <definedName name="лена" localSheetId="6">#REF!</definedName>
    <definedName name="лена" localSheetId="3">#REF!</definedName>
    <definedName name="лена">#REF!</definedName>
    <definedName name="ррр" localSheetId="4">#REF!</definedName>
    <definedName name="ррр" localSheetId="6">#REF!</definedName>
    <definedName name="ррр" localSheetId="3">#REF!</definedName>
    <definedName name="ррр">#REF!</definedName>
  </definedNames>
  <calcPr calcId="145621"/>
</workbook>
</file>

<file path=xl/calcChain.xml><?xml version="1.0" encoding="utf-8"?>
<calcChain xmlns="http://schemas.openxmlformats.org/spreadsheetml/2006/main">
  <c r="O8" i="46" l="1"/>
  <c r="O10" i="46"/>
  <c r="O11" i="46"/>
  <c r="O12" i="46"/>
  <c r="O14" i="46"/>
  <c r="O13" i="46"/>
  <c r="O9" i="46"/>
  <c r="Q14" i="46"/>
  <c r="Q8" i="46"/>
  <c r="K11" i="12" l="1"/>
  <c r="K12" i="12"/>
  <c r="K15" i="12"/>
  <c r="K13" i="12"/>
  <c r="K14" i="12"/>
  <c r="K16" i="12"/>
  <c r="K10" i="12"/>
  <c r="T23" i="21"/>
  <c r="U23" i="21"/>
  <c r="T24" i="21"/>
  <c r="U24" i="21"/>
  <c r="T25" i="21"/>
  <c r="U25" i="21"/>
  <c r="T26" i="21"/>
  <c r="U26" i="21"/>
  <c r="T27" i="21"/>
  <c r="U27" i="21"/>
  <c r="M10" i="45"/>
  <c r="M11" i="45"/>
  <c r="M8" i="45"/>
  <c r="M7" i="45"/>
  <c r="M12" i="45"/>
  <c r="M9" i="45"/>
  <c r="M6" i="45"/>
  <c r="R6" i="45"/>
  <c r="V29" i="44"/>
  <c r="U29" i="44"/>
  <c r="R29" i="44"/>
  <c r="Q29" i="44"/>
  <c r="O27" i="44"/>
  <c r="V21" i="44"/>
  <c r="U21" i="44"/>
  <c r="O21" i="44"/>
  <c r="W21" i="44" s="1"/>
  <c r="V17" i="44"/>
  <c r="U17" i="44"/>
  <c r="O17" i="44"/>
  <c r="W17" i="44" s="1"/>
  <c r="V9" i="44"/>
  <c r="U9" i="44"/>
  <c r="R9" i="44"/>
  <c r="Q9" i="44"/>
  <c r="O9" i="44"/>
  <c r="W9" i="44" s="1"/>
  <c r="V14" i="44"/>
  <c r="U14" i="44"/>
  <c r="O14" i="44"/>
  <c r="W14" i="44" s="1"/>
  <c r="V28" i="44"/>
  <c r="U28" i="44"/>
  <c r="O23" i="44"/>
  <c r="V11" i="44"/>
  <c r="U11" i="44"/>
  <c r="R11" i="44"/>
  <c r="Q11" i="44" s="1"/>
  <c r="O11" i="44"/>
  <c r="W11" i="44" s="1"/>
  <c r="V16" i="44"/>
  <c r="U16" i="44"/>
  <c r="O16" i="44"/>
  <c r="W16" i="44" s="1"/>
  <c r="V27" i="44"/>
  <c r="U27" i="44"/>
  <c r="O28" i="44"/>
  <c r="V20" i="44"/>
  <c r="U20" i="44"/>
  <c r="R20" i="44"/>
  <c r="Q20" i="44"/>
  <c r="O20" i="44"/>
  <c r="W20" i="44" s="1"/>
  <c r="V12" i="44"/>
  <c r="U12" i="44"/>
  <c r="O12" i="44"/>
  <c r="W12" i="44" s="1"/>
  <c r="V26" i="44"/>
  <c r="U26" i="44"/>
  <c r="O29" i="44"/>
  <c r="V19" i="44"/>
  <c r="U19" i="44"/>
  <c r="R19" i="44"/>
  <c r="Q19" i="44"/>
  <c r="O19" i="44"/>
  <c r="W19" i="44" s="1"/>
  <c r="V15" i="44"/>
  <c r="U15" i="44"/>
  <c r="O15" i="44"/>
  <c r="W15" i="44" s="1"/>
  <c r="V25" i="44"/>
  <c r="U25" i="44"/>
  <c r="O24" i="44"/>
  <c r="V10" i="44"/>
  <c r="U10" i="44"/>
  <c r="R10" i="44"/>
  <c r="Q10" i="44"/>
  <c r="O10" i="44"/>
  <c r="W10" i="44" s="1"/>
  <c r="V13" i="44"/>
  <c r="U13" i="44"/>
  <c r="O13" i="44"/>
  <c r="W13" i="44" s="1"/>
  <c r="V24" i="44"/>
  <c r="U24" i="44"/>
  <c r="O25" i="44"/>
  <c r="V18" i="44"/>
  <c r="U18" i="44"/>
  <c r="R18" i="44"/>
  <c r="Q18" i="44" s="1"/>
  <c r="O18" i="44"/>
  <c r="W18" i="44" s="1"/>
  <c r="V8" i="44"/>
  <c r="U8" i="44"/>
  <c r="O8" i="44"/>
  <c r="W8" i="44" s="1"/>
  <c r="V23" i="44"/>
  <c r="U23" i="44"/>
  <c r="O26" i="44"/>
  <c r="W23" i="44" l="1"/>
  <c r="W24" i="44"/>
  <c r="X24" i="44" s="1"/>
  <c r="W27" i="44"/>
  <c r="W26" i="44"/>
  <c r="W29" i="44"/>
  <c r="X29" i="44" s="1"/>
  <c r="W25" i="44"/>
  <c r="X25" i="44" s="1"/>
  <c r="W28" i="44"/>
  <c r="X28" i="44" s="1"/>
  <c r="X18" i="44"/>
  <c r="X11" i="44"/>
  <c r="Z11" i="44" s="1"/>
  <c r="Z18" i="44"/>
  <c r="P18" i="44"/>
  <c r="Y18" i="44" s="1"/>
  <c r="X8" i="44"/>
  <c r="X10" i="44"/>
  <c r="X15" i="44"/>
  <c r="X26" i="44"/>
  <c r="X16" i="44"/>
  <c r="X23" i="44"/>
  <c r="X13" i="44"/>
  <c r="X19" i="44"/>
  <c r="X12" i="44"/>
  <c r="X27" i="44"/>
  <c r="X14" i="44"/>
  <c r="X17" i="44"/>
  <c r="P11" i="44"/>
  <c r="Y11" i="44" s="1"/>
  <c r="X20" i="44"/>
  <c r="X9" i="44"/>
  <c r="X21" i="44"/>
  <c r="N8" i="21"/>
  <c r="N10" i="21"/>
  <c r="V24" i="21" s="1"/>
  <c r="W24" i="21" s="1"/>
  <c r="Y24" i="21" s="1"/>
  <c r="N13" i="21"/>
  <c r="V27" i="21" s="1"/>
  <c r="W27" i="21" s="1"/>
  <c r="Y27" i="21" s="1"/>
  <c r="N14" i="21"/>
  <c r="N17" i="21"/>
  <c r="V23" i="21" s="1"/>
  <c r="W23" i="21" s="1"/>
  <c r="Y23" i="21" s="1"/>
  <c r="N20" i="21"/>
  <c r="N18" i="21"/>
  <c r="N11" i="21"/>
  <c r="V25" i="21" s="1"/>
  <c r="W25" i="21" s="1"/>
  <c r="Y25" i="21" s="1"/>
  <c r="N12" i="21"/>
  <c r="V26" i="21" s="1"/>
  <c r="W26" i="21" s="1"/>
  <c r="Y26" i="21" s="1"/>
  <c r="N15" i="21"/>
  <c r="N21" i="21"/>
  <c r="N19" i="21"/>
  <c r="N16" i="21"/>
  <c r="N13" i="30"/>
  <c r="N9" i="30"/>
  <c r="V22" i="21" l="1"/>
  <c r="V21" i="21"/>
  <c r="Z9" i="44"/>
  <c r="P9" i="44"/>
  <c r="Y9" i="44" s="1"/>
  <c r="Z17" i="44"/>
  <c r="P17" i="44"/>
  <c r="Y17" i="44" s="1"/>
  <c r="Z27" i="44"/>
  <c r="P28" i="44"/>
  <c r="Z19" i="44"/>
  <c r="P19" i="44"/>
  <c r="Y19" i="44" s="1"/>
  <c r="Z16" i="44"/>
  <c r="P16" i="44"/>
  <c r="Y16" i="44" s="1"/>
  <c r="Z15" i="44"/>
  <c r="P15" i="44"/>
  <c r="Y15" i="44" s="1"/>
  <c r="Z24" i="44"/>
  <c r="P25" i="44"/>
  <c r="Z21" i="44"/>
  <c r="P21" i="44"/>
  <c r="Y21" i="44" s="1"/>
  <c r="Z28" i="44"/>
  <c r="P23" i="44"/>
  <c r="Y28" i="44" s="1"/>
  <c r="Z29" i="44"/>
  <c r="P27" i="44"/>
  <c r="Z14" i="44"/>
  <c r="P14" i="44"/>
  <c r="Y14" i="44" s="1"/>
  <c r="Z12" i="44"/>
  <c r="P12" i="44"/>
  <c r="Y12" i="44" s="1"/>
  <c r="Z25" i="44"/>
  <c r="P24" i="44"/>
  <c r="Y25" i="44" s="1"/>
  <c r="Z23" i="44"/>
  <c r="P26" i="44"/>
  <c r="Y23" i="44" s="1"/>
  <c r="Z26" i="44"/>
  <c r="P29" i="44"/>
  <c r="Z10" i="44"/>
  <c r="P10" i="44"/>
  <c r="Y10" i="44" s="1"/>
  <c r="Z8" i="44"/>
  <c r="P8" i="44"/>
  <c r="Y8" i="44" s="1"/>
  <c r="Z20" i="44"/>
  <c r="P20" i="44"/>
  <c r="Y20" i="44" s="1"/>
  <c r="Z13" i="44"/>
  <c r="R13" i="44" s="1"/>
  <c r="P13" i="44"/>
  <c r="Y13" i="44" s="1"/>
  <c r="V20" i="21"/>
  <c r="V19" i="21"/>
  <c r="D27" i="28"/>
  <c r="D35" i="28"/>
  <c r="D15" i="28"/>
  <c r="D19" i="28"/>
  <c r="D23" i="28"/>
  <c r="D11" i="28"/>
  <c r="D31" i="28"/>
  <c r="D34" i="28"/>
  <c r="D14" i="28"/>
  <c r="D18" i="28"/>
  <c r="D22" i="28"/>
  <c r="D10" i="28"/>
  <c r="D30" i="28"/>
  <c r="D33" i="28"/>
  <c r="D13" i="28"/>
  <c r="D17" i="28"/>
  <c r="D21" i="28"/>
  <c r="D9" i="28"/>
  <c r="D29" i="28"/>
  <c r="D32" i="28"/>
  <c r="D12" i="28"/>
  <c r="D16" i="28"/>
  <c r="D20" i="28"/>
  <c r="D8" i="28"/>
  <c r="D28" i="28"/>
  <c r="D26" i="28"/>
  <c r="D25" i="28"/>
  <c r="D24" i="28"/>
  <c r="M20" i="21"/>
  <c r="M17" i="21"/>
  <c r="M14" i="21"/>
  <c r="M13" i="21"/>
  <c r="M10" i="21"/>
  <c r="M8" i="21"/>
  <c r="U22" i="21"/>
  <c r="T22" i="21"/>
  <c r="U21" i="21"/>
  <c r="T21" i="21"/>
  <c r="M18" i="21"/>
  <c r="N9" i="21"/>
  <c r="AA14" i="21" s="1"/>
  <c r="M9" i="21"/>
  <c r="U19" i="21"/>
  <c r="T19" i="21"/>
  <c r="M15" i="21"/>
  <c r="U15" i="21"/>
  <c r="T15" i="21"/>
  <c r="M12" i="21"/>
  <c r="U18" i="21"/>
  <c r="T18" i="21"/>
  <c r="M11" i="21"/>
  <c r="M16" i="21"/>
  <c r="U16" i="21"/>
  <c r="T16" i="21"/>
  <c r="U20" i="21"/>
  <c r="T20" i="21"/>
  <c r="U17" i="21"/>
  <c r="T17" i="21"/>
  <c r="M19" i="21"/>
  <c r="M21" i="21"/>
  <c r="U14" i="21"/>
  <c r="T14" i="21"/>
  <c r="Y26" i="44" l="1"/>
  <c r="V17" i="21"/>
  <c r="V18" i="21"/>
  <c r="V16" i="21"/>
  <c r="Y29" i="44"/>
  <c r="Y24" i="44"/>
  <c r="Y27" i="44"/>
  <c r="R23" i="44"/>
  <c r="R8" i="44"/>
  <c r="Q8" i="44" s="1"/>
  <c r="R26" i="44"/>
  <c r="Q26" i="44" s="1"/>
  <c r="R25" i="44"/>
  <c r="Q25" i="44" s="1"/>
  <c r="R12" i="44"/>
  <c r="Q12" i="44" s="1"/>
  <c r="R14" i="44"/>
  <c r="Q14" i="44" s="1"/>
  <c r="R28" i="44"/>
  <c r="Q28" i="44" s="1"/>
  <c r="R21" i="44"/>
  <c r="Q21" i="44" s="1"/>
  <c r="R24" i="44"/>
  <c r="Q24" i="44" s="1"/>
  <c r="R15" i="44"/>
  <c r="Q15" i="44" s="1"/>
  <c r="R16" i="44"/>
  <c r="Q16" i="44" s="1"/>
  <c r="R27" i="44"/>
  <c r="Q27" i="44" s="1"/>
  <c r="R17" i="44"/>
  <c r="Q17" i="44" s="1"/>
  <c r="Y5" i="44"/>
  <c r="V15" i="21"/>
  <c r="W15" i="21" s="1"/>
  <c r="V14" i="21"/>
  <c r="W14" i="21" s="1"/>
  <c r="W21" i="21"/>
  <c r="W22" i="21"/>
  <c r="W17" i="21"/>
  <c r="W18" i="21"/>
  <c r="W20" i="21"/>
  <c r="W16" i="21"/>
  <c r="W19" i="21"/>
  <c r="O8" i="21" l="1"/>
  <c r="Q13" i="44"/>
  <c r="Q23" i="44"/>
  <c r="X5" i="44"/>
  <c r="O14" i="21"/>
  <c r="O13" i="21"/>
  <c r="X27" i="21" s="1"/>
  <c r="O20" i="21"/>
  <c r="O9" i="21"/>
  <c r="Y14" i="21"/>
  <c r="O19" i="21"/>
  <c r="Y17" i="21"/>
  <c r="O16" i="21"/>
  <c r="X22" i="21" s="1"/>
  <c r="O11" i="21"/>
  <c r="X25" i="21" s="1"/>
  <c r="Y18" i="21"/>
  <c r="O17" i="21"/>
  <c r="X23" i="21" s="1"/>
  <c r="Y22" i="21"/>
  <c r="Y21" i="21"/>
  <c r="O18" i="21"/>
  <c r="A19" i="21" s="1"/>
  <c r="O10" i="21"/>
  <c r="X24" i="21" s="1"/>
  <c r="Y15" i="21"/>
  <c r="O12" i="21"/>
  <c r="X26" i="21" s="1"/>
  <c r="Y16" i="21"/>
  <c r="O21" i="21"/>
  <c r="Y19" i="21"/>
  <c r="O15" i="21"/>
  <c r="Y20" i="21"/>
  <c r="Q23" i="21" l="1"/>
  <c r="Q25" i="21"/>
  <c r="Q24" i="21"/>
  <c r="A13" i="21"/>
  <c r="A11" i="21"/>
  <c r="X19" i="21"/>
  <c r="A17" i="21"/>
  <c r="A21" i="21"/>
  <c r="A15" i="21"/>
  <c r="A9" i="21"/>
  <c r="X16" i="21"/>
  <c r="X18" i="21"/>
  <c r="X20" i="21"/>
  <c r="X15" i="21"/>
  <c r="X21" i="21"/>
  <c r="X17" i="21"/>
  <c r="X14" i="21"/>
  <c r="F23" i="28"/>
  <c r="F22" i="28"/>
  <c r="F21" i="28"/>
  <c r="F20" i="28"/>
  <c r="Q13" i="21"/>
  <c r="Q21" i="21"/>
  <c r="Q22" i="21"/>
  <c r="Q12" i="21"/>
  <c r="Q20" i="21"/>
  <c r="Q19" i="21"/>
  <c r="Q16" i="21"/>
  <c r="Q18" i="21"/>
  <c r="Q15" i="21"/>
  <c r="Q14" i="21"/>
  <c r="Q17" i="21"/>
  <c r="X5" i="21" l="1"/>
  <c r="W5" i="21"/>
</calcChain>
</file>

<file path=xl/sharedStrings.xml><?xml version="1.0" encoding="utf-8"?>
<sst xmlns="http://schemas.openxmlformats.org/spreadsheetml/2006/main" count="335" uniqueCount="140">
  <si>
    <t>№ п/п</t>
  </si>
  <si>
    <t>Команда</t>
  </si>
  <si>
    <t>Место</t>
  </si>
  <si>
    <t xml:space="preserve">ТОК "Высокий берег", Столбцовский район </t>
  </si>
  <si>
    <t>Результат</t>
  </si>
  <si>
    <t>Относительный результат, %</t>
  </si>
  <si>
    <t xml:space="preserve">СВОДНЫЙ ПРОТОКОЛ </t>
  </si>
  <si>
    <t>Спортивная программа</t>
  </si>
  <si>
    <t>место</t>
  </si>
  <si>
    <t xml:space="preserve">Сумма очков </t>
  </si>
  <si>
    <t>техника пешеходного туризма</t>
  </si>
  <si>
    <t>техника водного туризма</t>
  </si>
  <si>
    <t>техника велосипедного туризма</t>
  </si>
  <si>
    <t>Главный секретарь</t>
  </si>
  <si>
    <t xml:space="preserve">Конкурсная программа </t>
  </si>
  <si>
    <t>Главный судья                                                В.В Модель/НК/</t>
  </si>
  <si>
    <t>Техника пешеходного туризма</t>
  </si>
  <si>
    <t>Фамилия, Имя</t>
  </si>
  <si>
    <t>Время</t>
  </si>
  <si>
    <t>навесная переправа</t>
  </si>
  <si>
    <t>переправа по бревну</t>
  </si>
  <si>
    <t>транспартировка пострадавшего</t>
  </si>
  <si>
    <t>гать</t>
  </si>
  <si>
    <t>параллельные веревки</t>
  </si>
  <si>
    <t>маятник</t>
  </si>
  <si>
    <t>вязка узлов</t>
  </si>
  <si>
    <t>лично</t>
  </si>
  <si>
    <t>в/к</t>
  </si>
  <si>
    <t>баллов</t>
  </si>
  <si>
    <t>секунд</t>
  </si>
  <si>
    <t>мин</t>
  </si>
  <si>
    <t>сек</t>
  </si>
  <si>
    <t>штр_сек</t>
  </si>
  <si>
    <t>сумма_сек</t>
  </si>
  <si>
    <t>результат без в/к</t>
  </si>
  <si>
    <t>сумма_сек_без_вк</t>
  </si>
  <si>
    <t xml:space="preserve">Главный судья                                                                                     </t>
  </si>
  <si>
    <t>В.В.Модель</t>
  </si>
  <si>
    <t xml:space="preserve">Главный секретарь                                                                           </t>
  </si>
  <si>
    <t>Е.Г.Кочегарова</t>
  </si>
  <si>
    <t xml:space="preserve">сумма штрафов </t>
  </si>
  <si>
    <t>штрафное время на воротах</t>
  </si>
  <si>
    <t>Техника водного туризма</t>
  </si>
  <si>
    <t>Техника велосипедного туризма</t>
  </si>
  <si>
    <t>штрафное время на фигурах</t>
  </si>
  <si>
    <t>сумма</t>
  </si>
  <si>
    <t>Женщины:</t>
  </si>
  <si>
    <t>результат</t>
  </si>
  <si>
    <t>Мужчины:</t>
  </si>
  <si>
    <t xml:space="preserve">В.В. Модель </t>
  </si>
  <si>
    <t xml:space="preserve">Главный секретарь                          Е.Г.Кочегарова                                        </t>
  </si>
  <si>
    <t>Сумма 4-х уч</t>
  </si>
  <si>
    <t xml:space="preserve">Главный судья                                 В.В.Модель                                                         </t>
  </si>
  <si>
    <t>Ориентирование</t>
  </si>
  <si>
    <t>Гродненский обком профсоюза</t>
  </si>
  <si>
    <t>Гл. судья:</t>
  </si>
  <si>
    <t>Гл. секретарь</t>
  </si>
  <si>
    <t>I-ый Республиканский туристический слет органов нотариата</t>
  </si>
  <si>
    <t>I-ый  Республиканский туристский слет органов нотариата</t>
  </si>
  <si>
    <t>17-19.08.2018 г.</t>
  </si>
  <si>
    <t>Брестский нотариальный округ</t>
  </si>
  <si>
    <t>Витебский нотариальный округ</t>
  </si>
  <si>
    <t>Могилёвский нотариальный округ</t>
  </si>
  <si>
    <t>Гомельский нотариальный округ</t>
  </si>
  <si>
    <t>Минский городской нотариальный округ</t>
  </si>
  <si>
    <t>Минский областной нотариальный округ</t>
  </si>
  <si>
    <t>Гродненский нотариальный округ</t>
  </si>
  <si>
    <t>Светич Максим</t>
  </si>
  <si>
    <t>Мелешко Анастасия</t>
  </si>
  <si>
    <t>Шевко Кристина</t>
  </si>
  <si>
    <t>Данилов Виталий</t>
  </si>
  <si>
    <t>Маковская Вера</t>
  </si>
  <si>
    <t>Бриткина Дарья</t>
  </si>
  <si>
    <t>Шевчик Анна</t>
  </si>
  <si>
    <t>Короткевич Виктория</t>
  </si>
  <si>
    <t>Скачков Дмитрий</t>
  </si>
  <si>
    <t>Колеснева Оксана</t>
  </si>
  <si>
    <t>Дерег Александра</t>
  </si>
  <si>
    <t>Поконечный Вадим</t>
  </si>
  <si>
    <t>Бакач Анжелика</t>
  </si>
  <si>
    <t>Наам Юлия</t>
  </si>
  <si>
    <t>Кузьмин Олег</t>
  </si>
  <si>
    <t>Пашкевич Ольга</t>
  </si>
  <si>
    <t>Сивуда Анна</t>
  </si>
  <si>
    <t>Тюмин Юрий</t>
  </si>
  <si>
    <t>Антюфеева Антонина</t>
  </si>
  <si>
    <t>Торбунова Валентина</t>
  </si>
  <si>
    <t>Модель В.В.</t>
  </si>
  <si>
    <t>Кочегарова Е.Г.</t>
  </si>
  <si>
    <t>Е.Г.Кочегарова/НК/</t>
  </si>
  <si>
    <t>Лозицкий Алексей, Светич Максим, Гришанович Анастасия, Шевко Кристина, Шупенько Надежда</t>
  </si>
  <si>
    <t xml:space="preserve">Дайлидёнок Марина, Данилов Виталий, Прилепова Анастасия, Хаменок Сергей, Шиёнок Ирина </t>
  </si>
  <si>
    <t>Скачков Дмитрий, Корхов Павел, Колеснева Оксана, Скачкова Юлия, Вайтеховская Светлана</t>
  </si>
  <si>
    <t>Поконечный Вадим, Косач Андрей, Бакач Анжелика, Наам Юлия, Матейчик Наталья</t>
  </si>
  <si>
    <t>Репиха Андрей, Певец Николай, Пашкевич Ольга, Семенюк Юлия, Самандык Евгения</t>
  </si>
  <si>
    <t>Савончик Александр</t>
  </si>
  <si>
    <t>спортивное ориентирование</t>
  </si>
  <si>
    <t>интел. конкурс</t>
  </si>
  <si>
    <t>конкурс капитанов</t>
  </si>
  <si>
    <t>время</t>
  </si>
  <si>
    <t>кол-во баллов за КП</t>
  </si>
  <si>
    <t>штраф за превыш времени</t>
  </si>
  <si>
    <t>Светич Максим, Гришанович Анастасия, Шупенько Надежда, Лобач Анастасия, Щирий Григорий</t>
  </si>
  <si>
    <t xml:space="preserve">Дайлидёнок Марина, Данилов Виталий, Прилепова Анастасия, Хаменок Сергей, Степанькова Светлана </t>
  </si>
  <si>
    <t>Поконечный Вадим, Косач Андрей, Матейчик Наталья, Хижняк Ирина, Линник Елена</t>
  </si>
  <si>
    <t>Ковалёва Янина, Тюмин Юрий, Черткова Юлия, Карелин Эдуард, Скрыпко Мария</t>
  </si>
  <si>
    <t>90 мин</t>
  </si>
  <si>
    <t>время старта</t>
  </si>
  <si>
    <t>время финиша</t>
  </si>
  <si>
    <t>Левицкая Юлия, Короткевич Виктория, Юдина Татьяна, Жевняк Руслан, Савончик Александр</t>
  </si>
  <si>
    <t>Левицкая Юлия, Кухаренок Екатерина, Юдина Татьяна, Жевняк Руслан, Савончик Александр</t>
  </si>
  <si>
    <t>I-ый Республиканский туристский слет органов нотариата</t>
  </si>
  <si>
    <t>Корхов Павел, Войтеховская Светлана, Симаков Максим, Харланова Елена, Дерег Александра</t>
  </si>
  <si>
    <t>Конкурс приветствий</t>
  </si>
  <si>
    <t>Карелин Эдуард, Суздалев Виктор</t>
  </si>
  <si>
    <t>Шелковина Юлия, Леванович Татьяна</t>
  </si>
  <si>
    <t>Маляров Алексей, Мелешко Анастасия</t>
  </si>
  <si>
    <t>Сухачевская Наталия, Лозицкий Алексей</t>
  </si>
  <si>
    <t>Матейчик Наталья, Поконечный Вадим</t>
  </si>
  <si>
    <t>Лубешко Елена, Литвинко Вероника</t>
  </si>
  <si>
    <t>Жевняк Руслан, Савончик Александр</t>
  </si>
  <si>
    <t>Маковская Вера, Хаменок Сергей</t>
  </si>
  <si>
    <t>Маскина Татьяна, Данилов Виталий</t>
  </si>
  <si>
    <t>Тарасова Людмила, Парецкая Ольга</t>
  </si>
  <si>
    <t>Кузьмин Олег, Репиха Андрей</t>
  </si>
  <si>
    <t>Живодер Игорь, Войтеховская Светлана</t>
  </si>
  <si>
    <t>Симаков Максим, Харланова Елена</t>
  </si>
  <si>
    <t xml:space="preserve">Главный секретарь                      Е.Г.Кочегарова                                        </t>
  </si>
  <si>
    <t>Сумма времени</t>
  </si>
  <si>
    <t>Косач Андрей,         Косач Наталья</t>
  </si>
  <si>
    <t>личное место</t>
  </si>
  <si>
    <t>Тюмин Юрий, Леванович Татьяна, Антюфеева Антонина, Торбунова Валентина, Карелин Эдуард</t>
  </si>
  <si>
    <t>Конкурс "Как команда понимает своего капитана"</t>
  </si>
  <si>
    <t>Гриво Светлана</t>
  </si>
  <si>
    <t>Гришанович Анастасия</t>
  </si>
  <si>
    <t>Живодер Игорь</t>
  </si>
  <si>
    <t>Ковалёва Янина</t>
  </si>
  <si>
    <t>Левицкая Юлия</t>
  </si>
  <si>
    <t>Дайлидёнок Татьяна</t>
  </si>
  <si>
    <t>Парецкая Ольга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</si>
</sst>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&quot;р.&quot;;[Red]\-#,##0&quot;р.&quot;"/>
    <numFmt numFmtId="165" formatCode="0.0"/>
    <numFmt numFmtId="166" formatCode="mm:ss.00"/>
    <numFmt numFmtId="167" formatCode="mm:ss.0;@"/>
    <numFmt numFmtId="168" formatCode="[$-F400]h:mm:ss\ AM/PM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b/>
      <sz val="15"/>
      <name val="Arial Cyr"/>
      <charset val="204"/>
    </font>
    <font>
      <sz val="8"/>
      <name val="Times New Roman"/>
      <family val="1"/>
      <charset val="204"/>
    </font>
    <font>
      <sz val="10"/>
      <color rgb="FFFF0000"/>
      <name val="Arial Cyr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1"/>
      <name val="Arial Cyr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Arial Cyr"/>
      <charset val="204"/>
    </font>
    <font>
      <sz val="10"/>
      <color theme="0"/>
      <name val="Arial Cyr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4" fillId="0" borderId="0"/>
    <xf numFmtId="0" fontId="9" fillId="0" borderId="0"/>
    <xf numFmtId="0" fontId="3" fillId="0" borderId="0"/>
    <xf numFmtId="0" fontId="2" fillId="0" borderId="0"/>
    <xf numFmtId="0" fontId="1" fillId="0" borderId="0"/>
  </cellStyleXfs>
  <cellXfs count="336">
    <xf numFmtId="0" fontId="0" fillId="0" borderId="0" xfId="0"/>
    <xf numFmtId="0" fontId="5" fillId="0" borderId="0" xfId="1" applyFont="1" applyAlignment="1">
      <alignment vertical="center"/>
    </xf>
    <xf numFmtId="0" fontId="6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2"/>
    <xf numFmtId="0" fontId="11" fillId="0" borderId="0" xfId="2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3" fillId="0" borderId="0" xfId="0" applyFont="1" applyBorder="1" applyAlignment="1">
      <alignment horizontal="center"/>
    </xf>
    <xf numFmtId="0" fontId="7" fillId="0" borderId="9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6" fillId="0" borderId="0" xfId="2" applyFont="1" applyAlignment="1">
      <alignment horizontal="center"/>
    </xf>
    <xf numFmtId="0" fontId="9" fillId="0" borderId="0" xfId="2" applyFill="1"/>
    <xf numFmtId="0" fontId="16" fillId="0" borderId="0" xfId="2" applyFont="1" applyAlignment="1">
      <alignment horizontal="center" wrapText="1"/>
    </xf>
    <xf numFmtId="0" fontId="16" fillId="0" borderId="0" xfId="2" applyFont="1" applyBorder="1" applyAlignment="1"/>
    <xf numFmtId="0" fontId="16" fillId="0" borderId="0" xfId="2" applyFont="1" applyBorder="1" applyAlignment="1">
      <alignment horizontal="center"/>
    </xf>
    <xf numFmtId="0" fontId="9" fillId="0" borderId="0" xfId="2" applyAlignment="1">
      <alignment horizontal="center"/>
    </xf>
    <xf numFmtId="0" fontId="19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vertical="center"/>
    </xf>
    <xf numFmtId="47" fontId="9" fillId="0" borderId="0" xfId="2" applyNumberFormat="1" applyFill="1"/>
    <xf numFmtId="47" fontId="11" fillId="0" borderId="8" xfId="2" applyNumberFormat="1" applyFont="1" applyFill="1" applyBorder="1" applyAlignment="1">
      <alignment horizontal="center" vertical="center"/>
    </xf>
    <xf numFmtId="165" fontId="20" fillId="0" borderId="8" xfId="2" applyNumberFormat="1" applyFont="1" applyFill="1" applyBorder="1" applyAlignment="1">
      <alignment horizontal="center" vertical="center" wrapText="1"/>
    </xf>
    <xf numFmtId="0" fontId="9" fillId="0" borderId="0" xfId="2" applyFill="1" applyAlignment="1">
      <alignment horizontal="center"/>
    </xf>
    <xf numFmtId="2" fontId="11" fillId="3" borderId="8" xfId="2" applyNumberFormat="1" applyFont="1" applyFill="1" applyBorder="1" applyAlignment="1">
      <alignment horizontal="center" vertical="center"/>
    </xf>
    <xf numFmtId="0" fontId="9" fillId="0" borderId="0" xfId="2" applyNumberFormat="1" applyFill="1"/>
    <xf numFmtId="0" fontId="9" fillId="0" borderId="0" xfId="2" applyFill="1" applyAlignment="1">
      <alignment horizontal="center" vertical="center"/>
    </xf>
    <xf numFmtId="164" fontId="9" fillId="0" borderId="0" xfId="2" applyNumberFormat="1" applyFill="1" applyAlignment="1">
      <alignment horizontal="center"/>
    </xf>
    <xf numFmtId="0" fontId="9" fillId="4" borderId="0" xfId="2" applyFill="1"/>
    <xf numFmtId="0" fontId="9" fillId="0" borderId="0" xfId="2" applyNumberFormat="1"/>
    <xf numFmtId="0" fontId="9" fillId="0" borderId="0" xfId="2" applyFill="1" applyAlignment="1">
      <alignment horizontal="left"/>
    </xf>
    <xf numFmtId="0" fontId="9" fillId="3" borderId="0" xfId="2" applyFill="1"/>
    <xf numFmtId="164" fontId="9" fillId="0" borderId="0" xfId="2" applyNumberFormat="1" applyFill="1" applyAlignment="1">
      <alignment horizontal="left"/>
    </xf>
    <xf numFmtId="0" fontId="9" fillId="2" borderId="0" xfId="2" applyFill="1"/>
    <xf numFmtId="0" fontId="21" fillId="0" borderId="0" xfId="2" applyFont="1" applyFill="1" applyAlignment="1">
      <alignment horizontal="left"/>
    </xf>
    <xf numFmtId="0" fontId="11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center" vertical="center"/>
    </xf>
    <xf numFmtId="2" fontId="11" fillId="0" borderId="0" xfId="2" applyNumberFormat="1" applyFont="1" applyBorder="1" applyAlignment="1">
      <alignment horizontal="center" vertical="center"/>
    </xf>
    <xf numFmtId="1" fontId="11" fillId="0" borderId="0" xfId="2" applyNumberFormat="1" applyFont="1" applyBorder="1" applyAlignment="1">
      <alignment horizontal="center" vertical="center"/>
    </xf>
    <xf numFmtId="0" fontId="11" fillId="0" borderId="0" xfId="2" applyFont="1" applyAlignment="1"/>
    <xf numFmtId="0" fontId="11" fillId="0" borderId="0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1" fillId="0" borderId="0" xfId="2" applyFont="1" applyFill="1"/>
    <xf numFmtId="0" fontId="16" fillId="0" borderId="0" xfId="2" applyFont="1" applyFill="1"/>
    <xf numFmtId="0" fontId="16" fillId="0" borderId="0" xfId="2" applyFont="1" applyFill="1" applyAlignment="1">
      <alignment horizontal="center"/>
    </xf>
    <xf numFmtId="0" fontId="16" fillId="0" borderId="0" xfId="2" applyFont="1"/>
    <xf numFmtId="47" fontId="9" fillId="0" borderId="0" xfId="2" applyNumberFormat="1"/>
    <xf numFmtId="46" fontId="9" fillId="0" borderId="0" xfId="2" applyNumberFormat="1" applyAlignment="1">
      <alignment horizontal="center"/>
    </xf>
    <xf numFmtId="165" fontId="9" fillId="0" borderId="0" xfId="2" applyNumberFormat="1" applyAlignment="1">
      <alignment horizontal="center"/>
    </xf>
    <xf numFmtId="0" fontId="9" fillId="0" borderId="8" xfId="2" applyBorder="1" applyAlignment="1">
      <alignment horizontal="center"/>
    </xf>
    <xf numFmtId="0" fontId="16" fillId="0" borderId="0" xfId="2" applyFont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9" fillId="0" borderId="0" xfId="2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47" fontId="11" fillId="0" borderId="7" xfId="2" applyNumberFormat="1" applyFont="1" applyFill="1" applyBorder="1" applyAlignment="1">
      <alignment horizontal="center" vertical="center"/>
    </xf>
    <xf numFmtId="46" fontId="11" fillId="0" borderId="7" xfId="2" applyNumberFormat="1" applyFont="1" applyFill="1" applyBorder="1" applyAlignment="1">
      <alignment horizontal="center" vertical="center" textRotation="90" wrapText="1"/>
    </xf>
    <xf numFmtId="0" fontId="11" fillId="0" borderId="7" xfId="2" applyFont="1" applyFill="1" applyBorder="1" applyAlignment="1">
      <alignment horizontal="center" vertical="center" textRotation="90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/>
    </xf>
    <xf numFmtId="0" fontId="17" fillId="0" borderId="0" xfId="2" applyFont="1" applyAlignment="1">
      <alignment wrapText="1"/>
    </xf>
    <xf numFmtId="0" fontId="9" fillId="0" borderId="0" xfId="2" applyBorder="1"/>
    <xf numFmtId="166" fontId="11" fillId="0" borderId="8" xfId="2" applyNumberFormat="1" applyFont="1" applyFill="1" applyBorder="1" applyAlignment="1">
      <alignment horizontal="center" vertical="center"/>
    </xf>
    <xf numFmtId="2" fontId="11" fillId="3" borderId="0" xfId="2" applyNumberFormat="1" applyFont="1" applyFill="1" applyBorder="1" applyAlignment="1">
      <alignment horizontal="center" vertical="center"/>
    </xf>
    <xf numFmtId="2" fontId="11" fillId="0" borderId="0" xfId="2" applyNumberFormat="1" applyFont="1" applyFill="1" applyBorder="1" applyAlignment="1">
      <alignment horizontal="center" vertical="center"/>
    </xf>
    <xf numFmtId="1" fontId="11" fillId="0" borderId="0" xfId="2" applyNumberFormat="1" applyFont="1" applyFill="1" applyBorder="1" applyAlignment="1">
      <alignment horizontal="center" vertical="center"/>
    </xf>
    <xf numFmtId="46" fontId="16" fillId="0" borderId="0" xfId="2" applyNumberFormat="1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166" fontId="16" fillId="0" borderId="0" xfId="2" applyNumberFormat="1" applyFont="1" applyFill="1" applyBorder="1" applyAlignment="1">
      <alignment horizontal="center"/>
    </xf>
    <xf numFmtId="46" fontId="9" fillId="0" borderId="0" xfId="2" applyNumberFormat="1" applyFill="1" applyBorder="1" applyAlignment="1">
      <alignment horizontal="center"/>
    </xf>
    <xf numFmtId="0" fontId="9" fillId="0" borderId="0" xfId="2" applyFill="1" applyBorder="1" applyAlignment="1">
      <alignment horizontal="center"/>
    </xf>
    <xf numFmtId="21" fontId="16" fillId="0" borderId="0" xfId="2" applyNumberFormat="1" applyFont="1" applyFill="1" applyBorder="1" applyAlignment="1">
      <alignment horizontal="center"/>
    </xf>
    <xf numFmtId="0" fontId="9" fillId="0" borderId="0" xfId="2" applyFill="1" applyBorder="1"/>
    <xf numFmtId="0" fontId="18" fillId="0" borderId="0" xfId="2" applyFont="1" applyBorder="1" applyAlignment="1">
      <alignment horizontal="center" vertical="center"/>
    </xf>
    <xf numFmtId="0" fontId="18" fillId="0" borderId="0" xfId="2" applyFont="1" applyBorder="1"/>
    <xf numFmtId="0" fontId="24" fillId="0" borderId="0" xfId="2" applyFont="1" applyFill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Fill="1" applyBorder="1"/>
    <xf numFmtId="0" fontId="11" fillId="0" borderId="7" xfId="2" applyFont="1" applyFill="1" applyBorder="1" applyAlignment="1">
      <alignment horizontal="center" vertical="center" textRotation="90"/>
    </xf>
    <xf numFmtId="0" fontId="11" fillId="0" borderId="9" xfId="2" applyFont="1" applyFill="1" applyBorder="1" applyAlignment="1">
      <alignment horizontal="left" vertical="center" wrapText="1"/>
    </xf>
    <xf numFmtId="0" fontId="27" fillId="0" borderId="0" xfId="2" applyFont="1" applyBorder="1" applyAlignment="1"/>
    <xf numFmtId="0" fontId="24" fillId="0" borderId="0" xfId="2" applyFont="1" applyAlignment="1"/>
    <xf numFmtId="0" fontId="29" fillId="0" borderId="7" xfId="2" applyNumberFormat="1" applyFont="1" applyFill="1" applyBorder="1" applyAlignment="1">
      <alignment horizontal="center" vertical="center" wrapText="1"/>
    </xf>
    <xf numFmtId="165" fontId="32" fillId="0" borderId="8" xfId="2" applyNumberFormat="1" applyFont="1" applyFill="1" applyBorder="1" applyAlignment="1">
      <alignment horizontal="center" vertical="center" wrapText="1"/>
    </xf>
    <xf numFmtId="0" fontId="33" fillId="0" borderId="0" xfId="2" applyFont="1" applyAlignment="1">
      <alignment horizontal="left" vertical="center" wrapText="1"/>
    </xf>
    <xf numFmtId="0" fontId="25" fillId="0" borderId="0" xfId="2" applyFont="1" applyBorder="1" applyAlignment="1">
      <alignment horizontal="left" vertical="center"/>
    </xf>
    <xf numFmtId="0" fontId="25" fillId="0" borderId="0" xfId="2" applyFont="1" applyAlignment="1">
      <alignment horizontal="left" vertical="center"/>
    </xf>
    <xf numFmtId="2" fontId="11" fillId="3" borderId="10" xfId="2" applyNumberFormat="1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 wrapText="1"/>
    </xf>
    <xf numFmtId="0" fontId="11" fillId="0" borderId="16" xfId="2" applyNumberFormat="1" applyFont="1" applyFill="1" applyBorder="1" applyAlignment="1">
      <alignment horizontal="center" vertical="center" wrapText="1"/>
    </xf>
    <xf numFmtId="0" fontId="9" fillId="0" borderId="16" xfId="2" applyNumberFormat="1" applyBorder="1" applyAlignment="1">
      <alignment horizontal="center"/>
    </xf>
    <xf numFmtId="165" fontId="20" fillId="0" borderId="16" xfId="2" applyNumberFormat="1" applyFont="1" applyFill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center" vertical="center"/>
    </xf>
    <xf numFmtId="0" fontId="23" fillId="0" borderId="18" xfId="2" applyFont="1" applyFill="1" applyBorder="1" applyAlignment="1">
      <alignment horizontal="left" vertical="center"/>
    </xf>
    <xf numFmtId="47" fontId="11" fillId="0" borderId="18" xfId="2" applyNumberFormat="1" applyFont="1" applyFill="1" applyBorder="1" applyAlignment="1">
      <alignment horizontal="center" vertical="center"/>
    </xf>
    <xf numFmtId="46" fontId="11" fillId="0" borderId="18" xfId="2" applyNumberFormat="1" applyFont="1" applyFill="1" applyBorder="1" applyAlignment="1">
      <alignment horizontal="center" vertical="center" textRotation="90" wrapText="1"/>
    </xf>
    <xf numFmtId="0" fontId="9" fillId="0" borderId="18" xfId="2" applyBorder="1" applyAlignment="1">
      <alignment horizontal="center"/>
    </xf>
    <xf numFmtId="165" fontId="20" fillId="0" borderId="18" xfId="2" applyNumberFormat="1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textRotation="90" wrapText="1"/>
    </xf>
    <xf numFmtId="0" fontId="11" fillId="0" borderId="7" xfId="2" applyFont="1" applyFill="1" applyBorder="1" applyAlignment="1">
      <alignment horizontal="center" vertical="center" textRotation="90" wrapText="1"/>
    </xf>
    <xf numFmtId="46" fontId="11" fillId="0" borderId="7" xfId="2" applyNumberFormat="1" applyFont="1" applyFill="1" applyBorder="1" applyAlignment="1">
      <alignment horizontal="center" vertical="center" textRotation="90" wrapText="1"/>
    </xf>
    <xf numFmtId="0" fontId="11" fillId="0" borderId="7" xfId="2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11" fillId="0" borderId="7" xfId="2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46" fontId="11" fillId="0" borderId="6" xfId="2" applyNumberFormat="1" applyFont="1" applyFill="1" applyBorder="1" applyAlignment="1">
      <alignment horizontal="center" vertical="center" textRotation="90" wrapText="1"/>
    </xf>
    <xf numFmtId="0" fontId="22" fillId="0" borderId="0" xfId="2" applyFont="1" applyFill="1" applyBorder="1" applyAlignment="1">
      <alignment horizontal="left" vertical="center"/>
    </xf>
    <xf numFmtId="0" fontId="21" fillId="0" borderId="0" xfId="2" applyFont="1" applyBorder="1"/>
    <xf numFmtId="1" fontId="11" fillId="0" borderId="30" xfId="2" applyNumberFormat="1" applyFont="1" applyFill="1" applyBorder="1" applyAlignment="1">
      <alignment horizontal="center" vertical="center"/>
    </xf>
    <xf numFmtId="1" fontId="11" fillId="0" borderId="31" xfId="2" applyNumberFormat="1" applyFont="1" applyFill="1" applyBorder="1" applyAlignment="1">
      <alignment horizontal="center" vertical="center"/>
    </xf>
    <xf numFmtId="1" fontId="11" fillId="0" borderId="32" xfId="2" applyNumberFormat="1" applyFont="1" applyFill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6" xfId="2" applyFont="1" applyFill="1" applyBorder="1" applyAlignment="1">
      <alignment horizontal="center" vertical="center" textRotation="90" wrapText="1"/>
    </xf>
    <xf numFmtId="0" fontId="39" fillId="0" borderId="0" xfId="2" applyFont="1" applyAlignment="1">
      <alignment horizontal="center" vertical="center"/>
    </xf>
    <xf numFmtId="0" fontId="39" fillId="0" borderId="0" xfId="2" applyFont="1" applyBorder="1" applyAlignment="1">
      <alignment horizontal="center" vertical="center"/>
    </xf>
    <xf numFmtId="0" fontId="38" fillId="0" borderId="0" xfId="2" applyFont="1" applyAlignment="1"/>
    <xf numFmtId="0" fontId="11" fillId="0" borderId="28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 textRotation="90"/>
    </xf>
    <xf numFmtId="0" fontId="9" fillId="0" borderId="0" xfId="2" applyFont="1"/>
    <xf numFmtId="0" fontId="9" fillId="0" borderId="0" xfId="2" applyFont="1" applyAlignment="1">
      <alignment horizontal="center"/>
    </xf>
    <xf numFmtId="166" fontId="34" fillId="0" borderId="2" xfId="2" applyNumberFormat="1" applyFont="1" applyFill="1" applyBorder="1" applyAlignment="1">
      <alignment horizontal="center" vertical="center"/>
    </xf>
    <xf numFmtId="166" fontId="34" fillId="0" borderId="8" xfId="2" applyNumberFormat="1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textRotation="90" wrapText="1"/>
    </xf>
    <xf numFmtId="0" fontId="11" fillId="0" borderId="7" xfId="2" applyFont="1" applyFill="1" applyBorder="1" applyAlignment="1">
      <alignment horizontal="center" vertical="center" textRotation="90" wrapText="1"/>
    </xf>
    <xf numFmtId="0" fontId="11" fillId="0" borderId="5" xfId="2" applyFont="1" applyFill="1" applyBorder="1" applyAlignment="1">
      <alignment horizontal="center" vertical="center"/>
    </xf>
    <xf numFmtId="46" fontId="11" fillId="0" borderId="6" xfId="2" applyNumberFormat="1" applyFont="1" applyFill="1" applyBorder="1" applyAlignment="1">
      <alignment horizontal="center" vertical="center" textRotation="90" wrapText="1"/>
    </xf>
    <xf numFmtId="46" fontId="11" fillId="0" borderId="7" xfId="2" applyNumberFormat="1" applyFont="1" applyFill="1" applyBorder="1" applyAlignment="1">
      <alignment horizontal="center" vertical="center" textRotation="90" wrapText="1"/>
    </xf>
    <xf numFmtId="0" fontId="11" fillId="0" borderId="7" xfId="2" applyFont="1" applyFill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textRotation="90" wrapText="1"/>
    </xf>
    <xf numFmtId="1" fontId="11" fillId="0" borderId="8" xfId="2" applyNumberFormat="1" applyFont="1" applyFill="1" applyBorder="1" applyAlignment="1">
      <alignment horizontal="center" vertical="center"/>
    </xf>
    <xf numFmtId="165" fontId="9" fillId="0" borderId="0" xfId="2" applyNumberFormat="1" applyFont="1" applyAlignment="1">
      <alignment horizontal="center"/>
    </xf>
    <xf numFmtId="167" fontId="40" fillId="0" borderId="0" xfId="2" applyNumberFormat="1" applyFont="1"/>
    <xf numFmtId="0" fontId="11" fillId="0" borderId="7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 wrapText="1"/>
    </xf>
    <xf numFmtId="0" fontId="25" fillId="0" borderId="0" xfId="2" applyFont="1"/>
    <xf numFmtId="0" fontId="24" fillId="0" borderId="42" xfId="2" applyFont="1" applyFill="1" applyBorder="1" applyAlignment="1">
      <alignment horizontal="left" vertical="center"/>
    </xf>
    <xf numFmtId="0" fontId="8" fillId="0" borderId="37" xfId="0" applyFont="1" applyBorder="1" applyAlignment="1">
      <alignment horizontal="left" vertical="center" wrapText="1"/>
    </xf>
    <xf numFmtId="166" fontId="24" fillId="0" borderId="20" xfId="2" applyNumberFormat="1" applyFont="1" applyFill="1" applyBorder="1" applyAlignment="1">
      <alignment horizontal="center" vertical="center"/>
    </xf>
    <xf numFmtId="0" fontId="24" fillId="0" borderId="43" xfId="2" applyFont="1" applyFill="1" applyBorder="1" applyAlignment="1">
      <alignment horizontal="left" vertical="center"/>
    </xf>
    <xf numFmtId="0" fontId="8" fillId="0" borderId="36" xfId="0" applyFont="1" applyBorder="1" applyAlignment="1">
      <alignment horizontal="left" vertical="center" wrapText="1"/>
    </xf>
    <xf numFmtId="166" fontId="24" fillId="0" borderId="19" xfId="2" applyNumberFormat="1" applyFont="1" applyFill="1" applyBorder="1" applyAlignment="1">
      <alignment horizontal="center" vertical="center"/>
    </xf>
    <xf numFmtId="0" fontId="24" fillId="0" borderId="45" xfId="2" applyFont="1" applyFill="1" applyBorder="1" applyAlignment="1">
      <alignment horizontal="left" vertical="center"/>
    </xf>
    <xf numFmtId="0" fontId="8" fillId="0" borderId="41" xfId="0" applyFont="1" applyBorder="1" applyAlignment="1">
      <alignment horizontal="left" vertical="center" wrapText="1"/>
    </xf>
    <xf numFmtId="166" fontId="24" fillId="0" borderId="22" xfId="2" applyNumberFormat="1" applyFont="1" applyFill="1" applyBorder="1" applyAlignment="1">
      <alignment horizontal="center" vertical="center"/>
    </xf>
    <xf numFmtId="166" fontId="24" fillId="0" borderId="21" xfId="2" applyNumberFormat="1" applyFont="1" applyFill="1" applyBorder="1" applyAlignment="1">
      <alignment horizontal="center" vertical="center"/>
    </xf>
    <xf numFmtId="0" fontId="24" fillId="0" borderId="44" xfId="2" applyFont="1" applyFill="1" applyBorder="1" applyAlignment="1">
      <alignment horizontal="left" vertical="center"/>
    </xf>
    <xf numFmtId="0" fontId="18" fillId="2" borderId="0" xfId="2" applyFont="1" applyFill="1"/>
    <xf numFmtId="166" fontId="24" fillId="0" borderId="23" xfId="2" applyNumberFormat="1" applyFont="1" applyFill="1" applyBorder="1" applyAlignment="1">
      <alignment horizontal="center" vertical="center"/>
    </xf>
    <xf numFmtId="166" fontId="24" fillId="0" borderId="24" xfId="2" applyNumberFormat="1" applyFont="1" applyFill="1" applyBorder="1" applyAlignment="1">
      <alignment horizontal="center" vertical="center"/>
    </xf>
    <xf numFmtId="166" fontId="24" fillId="0" borderId="25" xfId="2" applyNumberFormat="1" applyFont="1" applyFill="1" applyBorder="1" applyAlignment="1">
      <alignment horizontal="center" vertical="center"/>
    </xf>
    <xf numFmtId="0" fontId="24" fillId="0" borderId="47" xfId="2" applyFont="1" applyFill="1" applyBorder="1" applyAlignment="1">
      <alignment horizontal="left" vertical="center"/>
    </xf>
    <xf numFmtId="0" fontId="8" fillId="0" borderId="40" xfId="0" applyFont="1" applyBorder="1" applyAlignment="1">
      <alignment horizontal="left" vertical="center" wrapText="1"/>
    </xf>
    <xf numFmtId="0" fontId="18" fillId="0" borderId="0" xfId="2" applyFont="1"/>
    <xf numFmtId="0" fontId="18" fillId="0" borderId="0" xfId="2" applyFont="1" applyAlignment="1">
      <alignment horizontal="center" vertical="center"/>
    </xf>
    <xf numFmtId="0" fontId="24" fillId="0" borderId="0" xfId="2" applyFont="1" applyAlignment="1">
      <alignment horizontal="left" vertical="center"/>
    </xf>
    <xf numFmtId="0" fontId="24" fillId="0" borderId="48" xfId="2" applyFont="1" applyFill="1" applyBorder="1" applyAlignment="1">
      <alignment horizontal="left" vertical="center"/>
    </xf>
    <xf numFmtId="0" fontId="24" fillId="0" borderId="49" xfId="2" applyFont="1" applyFill="1" applyBorder="1" applyAlignment="1">
      <alignment horizontal="left" vertical="center"/>
    </xf>
    <xf numFmtId="0" fontId="24" fillId="0" borderId="50" xfId="2" applyFont="1" applyFill="1" applyBorder="1" applyAlignment="1">
      <alignment horizontal="left" vertical="center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24" fillId="0" borderId="45" xfId="0" applyFont="1" applyBorder="1" applyAlignment="1">
      <alignment horizontal="left" vertical="center" wrapText="1"/>
    </xf>
    <xf numFmtId="1" fontId="11" fillId="0" borderId="51" xfId="2" applyNumberFormat="1" applyFont="1" applyFill="1" applyBorder="1" applyAlignment="1">
      <alignment horizontal="center" vertical="center"/>
    </xf>
    <xf numFmtId="0" fontId="35" fillId="0" borderId="18" xfId="2" applyFont="1" applyFill="1" applyBorder="1" applyAlignment="1">
      <alignment horizontal="center"/>
    </xf>
    <xf numFmtId="0" fontId="11" fillId="0" borderId="46" xfId="2" applyFont="1" applyFill="1" applyBorder="1" applyAlignment="1">
      <alignment horizontal="center" vertical="center" textRotation="90"/>
    </xf>
    <xf numFmtId="0" fontId="8" fillId="0" borderId="8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1" fillId="0" borderId="46" xfId="2" applyFont="1" applyFill="1" applyBorder="1" applyAlignment="1">
      <alignment horizontal="center" vertical="center"/>
    </xf>
    <xf numFmtId="0" fontId="35" fillId="0" borderId="8" xfId="2" applyFont="1" applyFill="1" applyBorder="1" applyAlignment="1">
      <alignment horizontal="center" vertical="center"/>
    </xf>
    <xf numFmtId="0" fontId="24" fillId="0" borderId="8" xfId="2" applyFont="1" applyFill="1" applyBorder="1" applyAlignment="1">
      <alignment horizontal="left" vertical="center"/>
    </xf>
    <xf numFmtId="0" fontId="35" fillId="0" borderId="28" xfId="2" applyFont="1" applyFill="1" applyBorder="1" applyAlignment="1">
      <alignment horizontal="center" vertical="center" wrapText="1"/>
    </xf>
    <xf numFmtId="0" fontId="35" fillId="0" borderId="28" xfId="2" applyFont="1" applyFill="1" applyBorder="1" applyAlignment="1">
      <alignment horizontal="center" vertical="center"/>
    </xf>
    <xf numFmtId="166" fontId="11" fillId="0" borderId="18" xfId="2" applyNumberFormat="1" applyFont="1" applyFill="1" applyBorder="1" applyAlignment="1">
      <alignment horizontal="center" vertical="center"/>
    </xf>
    <xf numFmtId="0" fontId="27" fillId="0" borderId="0" xfId="2" applyFont="1" applyBorder="1" applyAlignment="1">
      <alignment horizontal="center"/>
    </xf>
    <xf numFmtId="0" fontId="29" fillId="0" borderId="29" xfId="2" applyFont="1" applyFill="1" applyBorder="1" applyAlignment="1">
      <alignment horizontal="center" vertical="center"/>
    </xf>
    <xf numFmtId="47" fontId="29" fillId="0" borderId="8" xfId="2" applyNumberFormat="1" applyFont="1" applyFill="1" applyBorder="1" applyAlignment="1">
      <alignment horizontal="center" vertical="center"/>
    </xf>
    <xf numFmtId="47" fontId="29" fillId="0" borderId="29" xfId="2" applyNumberFormat="1" applyFont="1" applyFill="1" applyBorder="1" applyAlignment="1">
      <alignment horizontal="center" vertical="center"/>
    </xf>
    <xf numFmtId="0" fontId="26" fillId="0" borderId="0" xfId="2" applyFont="1"/>
    <xf numFmtId="0" fontId="27" fillId="0" borderId="0" xfId="2" applyFont="1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0" fontId="11" fillId="0" borderId="8" xfId="2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right" wrapText="1"/>
    </xf>
    <xf numFmtId="0" fontId="11" fillId="0" borderId="7" xfId="2" applyFont="1" applyFill="1" applyBorder="1" applyAlignment="1">
      <alignment horizontal="center" vertical="center" textRotation="90" wrapText="1"/>
    </xf>
    <xf numFmtId="0" fontId="11" fillId="0" borderId="7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46" fontId="11" fillId="0" borderId="6" xfId="2" applyNumberFormat="1" applyFont="1" applyFill="1" applyBorder="1" applyAlignment="1">
      <alignment horizontal="center" vertical="center" textRotation="90" wrapText="1"/>
    </xf>
    <xf numFmtId="46" fontId="11" fillId="0" borderId="7" xfId="2" applyNumberFormat="1" applyFont="1" applyFill="1" applyBorder="1" applyAlignment="1">
      <alignment horizontal="center" vertical="center" textRotation="90" wrapText="1"/>
    </xf>
    <xf numFmtId="0" fontId="11" fillId="0" borderId="7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2" fontId="11" fillId="0" borderId="8" xfId="2" applyNumberFormat="1" applyFont="1" applyBorder="1" applyAlignment="1">
      <alignment horizontal="center" vertical="center"/>
    </xf>
    <xf numFmtId="1" fontId="35" fillId="0" borderId="8" xfId="2" applyNumberFormat="1" applyFont="1" applyFill="1" applyBorder="1" applyAlignment="1">
      <alignment horizontal="center" vertical="center"/>
    </xf>
    <xf numFmtId="21" fontId="11" fillId="0" borderId="2" xfId="2" applyNumberFormat="1" applyFont="1" applyFill="1" applyBorder="1" applyAlignment="1">
      <alignment horizontal="center" vertical="center"/>
    </xf>
    <xf numFmtId="168" fontId="11" fillId="0" borderId="2" xfId="2" applyNumberFormat="1" applyFont="1" applyFill="1" applyBorder="1" applyAlignment="1">
      <alignment horizontal="center" vertical="center"/>
    </xf>
    <xf numFmtId="168" fontId="11" fillId="0" borderId="8" xfId="2" applyNumberFormat="1" applyFont="1" applyFill="1" applyBorder="1" applyAlignment="1">
      <alignment horizontal="center" vertical="center"/>
    </xf>
    <xf numFmtId="21" fontId="11" fillId="0" borderId="8" xfId="2" applyNumberFormat="1" applyFont="1" applyFill="1" applyBorder="1" applyAlignment="1">
      <alignment horizontal="center" vertical="center"/>
    </xf>
    <xf numFmtId="0" fontId="34" fillId="0" borderId="2" xfId="2" applyNumberFormat="1" applyFont="1" applyFill="1" applyBorder="1" applyAlignment="1">
      <alignment horizontal="center" vertical="center"/>
    </xf>
    <xf numFmtId="0" fontId="34" fillId="0" borderId="8" xfId="2" applyNumberFormat="1" applyFont="1" applyFill="1" applyBorder="1" applyAlignment="1">
      <alignment horizontal="center" vertical="center"/>
    </xf>
    <xf numFmtId="0" fontId="9" fillId="0" borderId="8" xfId="2" applyBorder="1" applyAlignment="1">
      <alignment horizontal="center" vertical="center"/>
    </xf>
    <xf numFmtId="0" fontId="24" fillId="0" borderId="9" xfId="2" applyFont="1" applyFill="1" applyBorder="1" applyAlignment="1">
      <alignment horizontal="left" vertical="center" wrapText="1"/>
    </xf>
    <xf numFmtId="0" fontId="24" fillId="0" borderId="8" xfId="2" applyFont="1" applyFill="1" applyBorder="1" applyAlignment="1">
      <alignment horizontal="left" vertical="center" wrapText="1"/>
    </xf>
    <xf numFmtId="0" fontId="42" fillId="0" borderId="8" xfId="2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0" fillId="0" borderId="26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46" fontId="10" fillId="0" borderId="3" xfId="2" applyNumberFormat="1" applyFont="1" applyFill="1" applyBorder="1" applyAlignment="1">
      <alignment horizontal="center" vertical="center" textRotation="90" wrapText="1"/>
    </xf>
    <xf numFmtId="46" fontId="10" fillId="0" borderId="2" xfId="2" applyNumberFormat="1" applyFont="1" applyFill="1" applyBorder="1" applyAlignment="1">
      <alignment horizontal="center" vertical="center" textRotation="90" wrapText="1"/>
    </xf>
    <xf numFmtId="0" fontId="9" fillId="0" borderId="8" xfId="2" applyFont="1" applyBorder="1" applyAlignment="1">
      <alignment horizontal="center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36" fillId="0" borderId="8" xfId="0" applyNumberFormat="1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165" fontId="35" fillId="0" borderId="8" xfId="2" applyNumberFormat="1" applyFont="1" applyFill="1" applyBorder="1" applyAlignment="1">
      <alignment horizontal="center" vertical="center"/>
    </xf>
    <xf numFmtId="0" fontId="34" fillId="0" borderId="9" xfId="2" applyFont="1" applyFill="1" applyBorder="1" applyAlignment="1">
      <alignment horizontal="left" vertical="center" wrapText="1"/>
    </xf>
    <xf numFmtId="0" fontId="24" fillId="0" borderId="2" xfId="2" applyNumberFormat="1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0" borderId="8" xfId="2" applyNumberFormat="1" applyFont="1" applyFill="1" applyBorder="1" applyAlignment="1">
      <alignment horizontal="center" vertical="center"/>
    </xf>
    <xf numFmtId="0" fontId="9" fillId="0" borderId="9" xfId="2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textRotation="90" wrapText="1"/>
    </xf>
    <xf numFmtId="0" fontId="11" fillId="0" borderId="7" xfId="2" applyFont="1" applyFill="1" applyBorder="1" applyAlignment="1">
      <alignment horizontal="center" vertical="center" textRotation="90" wrapText="1"/>
    </xf>
    <xf numFmtId="0" fontId="17" fillId="0" borderId="0" xfId="2" applyFont="1" applyAlignment="1">
      <alignment horizontal="center" wrapText="1"/>
    </xf>
    <xf numFmtId="0" fontId="18" fillId="0" borderId="0" xfId="2" applyFont="1" applyAlignment="1">
      <alignment horizont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1" fillId="0" borderId="26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46" fontId="11" fillId="0" borderId="3" xfId="2" applyNumberFormat="1" applyFont="1" applyFill="1" applyBorder="1" applyAlignment="1">
      <alignment horizontal="center" vertical="center" textRotation="90" wrapText="1"/>
    </xf>
    <xf numFmtId="46" fontId="11" fillId="0" borderId="6" xfId="2" applyNumberFormat="1" applyFont="1" applyFill="1" applyBorder="1" applyAlignment="1">
      <alignment horizontal="center" vertical="center" textRotation="90" wrapText="1"/>
    </xf>
    <xf numFmtId="46" fontId="11" fillId="0" borderId="2" xfId="2" applyNumberFormat="1" applyFont="1" applyFill="1" applyBorder="1" applyAlignment="1">
      <alignment horizontal="center" vertical="center" textRotation="90" wrapText="1"/>
    </xf>
    <xf numFmtId="46" fontId="11" fillId="0" borderId="7" xfId="2" applyNumberFormat="1" applyFont="1" applyFill="1" applyBorder="1" applyAlignment="1">
      <alignment horizontal="center" vertical="center" textRotation="90" wrapText="1"/>
    </xf>
    <xf numFmtId="0" fontId="11" fillId="0" borderId="7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horizontal="center" vertical="center" wrapText="1"/>
    </xf>
    <xf numFmtId="0" fontId="29" fillId="0" borderId="11" xfId="2" applyFont="1" applyFill="1" applyBorder="1" applyAlignment="1">
      <alignment horizontal="center" vertical="center" wrapText="1"/>
    </xf>
    <xf numFmtId="0" fontId="29" fillId="0" borderId="10" xfId="2" applyFont="1" applyFill="1" applyBorder="1" applyAlignment="1">
      <alignment horizontal="center" vertical="center" wrapText="1"/>
    </xf>
    <xf numFmtId="0" fontId="30" fillId="0" borderId="9" xfId="2" applyFont="1" applyFill="1" applyBorder="1" applyAlignment="1">
      <alignment horizontal="center" vertical="center" wrapText="1"/>
    </xf>
    <xf numFmtId="0" fontId="30" fillId="0" borderId="10" xfId="2" applyFont="1" applyFill="1" applyBorder="1" applyAlignment="1">
      <alignment horizontal="center" vertical="center" wrapText="1"/>
    </xf>
    <xf numFmtId="0" fontId="31" fillId="0" borderId="2" xfId="2" applyFont="1" applyFill="1" applyBorder="1" applyAlignment="1">
      <alignment horizontal="center" vertical="center"/>
    </xf>
    <xf numFmtId="0" fontId="31" fillId="0" borderId="7" xfId="2" applyFont="1" applyFill="1" applyBorder="1" applyAlignment="1">
      <alignment horizontal="center" vertical="center"/>
    </xf>
    <xf numFmtId="0" fontId="31" fillId="0" borderId="2" xfId="2" applyFont="1" applyFill="1" applyBorder="1" applyAlignment="1">
      <alignment horizontal="center" vertical="center" textRotation="90" wrapText="1"/>
    </xf>
    <xf numFmtId="0" fontId="31" fillId="0" borderId="7" xfId="2" applyFont="1" applyFill="1" applyBorder="1" applyAlignment="1">
      <alignment horizontal="center" vertical="center" textRotation="90" wrapText="1"/>
    </xf>
    <xf numFmtId="0" fontId="28" fillId="0" borderId="2" xfId="2" applyFont="1" applyFill="1" applyBorder="1" applyAlignment="1">
      <alignment horizontal="center" vertical="center" wrapText="1"/>
    </xf>
    <xf numFmtId="0" fontId="28" fillId="0" borderId="4" xfId="2" applyFont="1" applyFill="1" applyBorder="1" applyAlignment="1">
      <alignment horizontal="center" vertical="center" wrapText="1"/>
    </xf>
    <xf numFmtId="0" fontId="29" fillId="0" borderId="2" xfId="2" applyFont="1" applyFill="1" applyBorder="1" applyAlignment="1">
      <alignment horizontal="center" vertical="center"/>
    </xf>
    <xf numFmtId="0" fontId="29" fillId="0" borderId="4" xfId="2" applyFont="1" applyFill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47" fontId="29" fillId="0" borderId="2" xfId="2" applyNumberFormat="1" applyFont="1" applyFill="1" applyBorder="1" applyAlignment="1">
      <alignment horizontal="center" vertical="center"/>
    </xf>
    <xf numFmtId="47" fontId="29" fillId="0" borderId="7" xfId="2" applyNumberFormat="1" applyFont="1" applyFill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 textRotation="90" wrapText="1"/>
    </xf>
    <xf numFmtId="0" fontId="11" fillId="0" borderId="6" xfId="2" applyFont="1" applyFill="1" applyBorder="1" applyAlignment="1">
      <alignment horizontal="center" vertical="center" textRotation="90" wrapText="1"/>
    </xf>
    <xf numFmtId="0" fontId="18" fillId="0" borderId="0" xfId="2" applyFont="1" applyAlignment="1">
      <alignment horizontal="center" vertical="center" wrapText="1"/>
    </xf>
    <xf numFmtId="0" fontId="35" fillId="0" borderId="12" xfId="2" applyFont="1" applyFill="1" applyBorder="1" applyAlignment="1">
      <alignment horizontal="center" vertical="center" wrapText="1"/>
    </xf>
    <xf numFmtId="0" fontId="35" fillId="0" borderId="15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23" fillId="0" borderId="13" xfId="2" applyFont="1" applyFill="1" applyBorder="1" applyAlignment="1">
      <alignment horizontal="left" vertical="center"/>
    </xf>
    <xf numFmtId="0" fontId="23" fillId="0" borderId="16" xfId="2" applyFont="1" applyFill="1" applyBorder="1" applyAlignment="1">
      <alignment horizontal="left" vertical="center"/>
    </xf>
    <xf numFmtId="47" fontId="11" fillId="0" borderId="13" xfId="2" applyNumberFormat="1" applyFont="1" applyFill="1" applyBorder="1" applyAlignment="1">
      <alignment horizontal="center" vertical="center"/>
    </xf>
    <xf numFmtId="47" fontId="11" fillId="0" borderId="16" xfId="2" applyNumberFormat="1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 wrapText="1"/>
    </xf>
    <xf numFmtId="0" fontId="23" fillId="0" borderId="14" xfId="2" applyFont="1" applyFill="1" applyBorder="1" applyAlignment="1">
      <alignment horizontal="center" vertical="center"/>
    </xf>
    <xf numFmtId="0" fontId="23" fillId="0" borderId="17" xfId="2" applyFont="1" applyFill="1" applyBorder="1" applyAlignment="1">
      <alignment horizontal="center" vertical="center"/>
    </xf>
    <xf numFmtId="0" fontId="23" fillId="0" borderId="30" xfId="2" applyFont="1" applyFill="1" applyBorder="1" applyAlignment="1">
      <alignment horizontal="center" vertical="center" textRotation="90"/>
    </xf>
    <xf numFmtId="0" fontId="23" fillId="0" borderId="32" xfId="2" applyFont="1" applyFill="1" applyBorder="1" applyAlignment="1">
      <alignment horizontal="center" vertical="center" textRotation="90"/>
    </xf>
    <xf numFmtId="0" fontId="11" fillId="0" borderId="12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23" fillId="0" borderId="38" xfId="2" applyFont="1" applyFill="1" applyBorder="1" applyAlignment="1">
      <alignment horizontal="center" vertical="center"/>
    </xf>
    <xf numFmtId="0" fontId="23" fillId="0" borderId="27" xfId="2" applyFont="1" applyFill="1" applyBorder="1" applyAlignment="1">
      <alignment horizontal="center" vertical="center"/>
    </xf>
    <xf numFmtId="0" fontId="23" fillId="0" borderId="13" xfId="2" applyFont="1" applyFill="1" applyBorder="1" applyAlignment="1">
      <alignment horizontal="center" vertical="center"/>
    </xf>
    <xf numFmtId="0" fontId="23" fillId="0" borderId="16" xfId="2" applyFont="1" applyFill="1" applyBorder="1" applyAlignment="1">
      <alignment horizontal="center" vertical="center"/>
    </xf>
    <xf numFmtId="166" fontId="34" fillId="0" borderId="21" xfId="2" applyNumberFormat="1" applyFont="1" applyFill="1" applyBorder="1" applyAlignment="1">
      <alignment horizontal="center" vertical="center"/>
    </xf>
    <xf numFmtId="166" fontId="34" fillId="0" borderId="19" xfId="2" applyNumberFormat="1" applyFont="1" applyFill="1" applyBorder="1" applyAlignment="1">
      <alignment horizontal="center" vertical="center"/>
    </xf>
    <xf numFmtId="166" fontId="34" fillId="0" borderId="22" xfId="2" applyNumberFormat="1" applyFont="1" applyFill="1" applyBorder="1" applyAlignment="1">
      <alignment horizontal="center" vertical="center"/>
    </xf>
    <xf numFmtId="166" fontId="34" fillId="0" borderId="20" xfId="2" applyNumberFormat="1" applyFont="1" applyFill="1" applyBorder="1" applyAlignment="1">
      <alignment horizontal="center" vertical="center"/>
    </xf>
    <xf numFmtId="1" fontId="34" fillId="0" borderId="33" xfId="2" applyNumberFormat="1" applyFont="1" applyFill="1" applyBorder="1" applyAlignment="1">
      <alignment horizontal="center" vertical="center"/>
    </xf>
    <xf numFmtId="1" fontId="34" fillId="0" borderId="34" xfId="2" applyNumberFormat="1" applyFont="1" applyFill="1" applyBorder="1" applyAlignment="1">
      <alignment horizontal="center" vertical="center"/>
    </xf>
    <xf numFmtId="1" fontId="34" fillId="0" borderId="35" xfId="2" applyNumberFormat="1" applyFont="1" applyFill="1" applyBorder="1" applyAlignment="1">
      <alignment horizontal="center" vertical="center"/>
    </xf>
    <xf numFmtId="1" fontId="34" fillId="0" borderId="39" xfId="2" applyNumberFormat="1" applyFont="1" applyFill="1" applyBorder="1" applyAlignment="1">
      <alignment horizontal="center" vertical="center"/>
    </xf>
    <xf numFmtId="0" fontId="34" fillId="0" borderId="33" xfId="2" applyNumberFormat="1" applyFont="1" applyFill="1" applyBorder="1" applyAlignment="1">
      <alignment horizontal="center" vertical="center"/>
    </xf>
    <xf numFmtId="0" fontId="34" fillId="0" borderId="34" xfId="2" applyNumberFormat="1" applyFont="1" applyFill="1" applyBorder="1" applyAlignment="1">
      <alignment horizontal="center" vertical="center"/>
    </xf>
    <xf numFmtId="0" fontId="34" fillId="0" borderId="35" xfId="2" applyNumberFormat="1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</cellXfs>
  <cellStyles count="6">
    <cellStyle name="Обычный" xfId="0" builtinId="0"/>
    <cellStyle name="Обычный 2" xfId="2"/>
    <cellStyle name="Обычный 3" xfId="5"/>
    <cellStyle name="Обычный 4" xfId="1"/>
    <cellStyle name="Обычный 4 2" xfId="3"/>
    <cellStyle name="Обычный 4 3" xfId="4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view="pageLayout" topLeftCell="C10" zoomScale="90" zoomScaleNormal="55" zoomScaleSheetLayoutView="82" zoomScalePageLayoutView="90" workbookViewId="0">
      <selection activeCell="F15" sqref="F15"/>
    </sheetView>
  </sheetViews>
  <sheetFormatPr defaultColWidth="2.42578125" defaultRowHeight="18.75" x14ac:dyDescent="0.3"/>
  <cols>
    <col min="1" max="2" width="4.42578125" style="6" hidden="1" customWidth="1"/>
    <col min="3" max="3" width="44.7109375" style="3" customWidth="1"/>
    <col min="4" max="6" width="15.140625" style="3" customWidth="1"/>
    <col min="7" max="7" width="15.5703125" style="3" customWidth="1"/>
    <col min="8" max="10" width="15.140625" style="3" customWidth="1"/>
    <col min="11" max="11" width="18.140625" style="3" customWidth="1"/>
    <col min="12" max="12" width="12.140625" style="3" customWidth="1"/>
    <col min="13" max="13" width="8.140625" style="3" customWidth="1"/>
    <col min="14" max="14" width="6.5703125" style="3" customWidth="1"/>
    <col min="15" max="15" width="0" style="3" hidden="1" customWidth="1"/>
    <col min="16" max="16" width="0" hidden="1" customWidth="1"/>
  </cols>
  <sheetData>
    <row r="1" spans="1:16" s="1" customFormat="1" ht="18.75" customHeight="1" x14ac:dyDescent="0.3">
      <c r="A1" s="257" t="s">
        <v>58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12"/>
    </row>
    <row r="2" spans="1:16" s="1" customFormat="1" ht="21" customHeight="1" x14ac:dyDescent="0.3">
      <c r="A2" s="255" t="s">
        <v>59</v>
      </c>
      <c r="B2" s="255"/>
      <c r="C2" s="255"/>
      <c r="D2" s="256" t="s">
        <v>3</v>
      </c>
      <c r="E2" s="256"/>
      <c r="F2" s="256"/>
      <c r="G2" s="256"/>
      <c r="H2" s="256"/>
      <c r="I2" s="256"/>
      <c r="J2" s="256"/>
      <c r="K2" s="256"/>
      <c r="L2" s="256"/>
      <c r="M2" s="11"/>
    </row>
    <row r="3" spans="1:16" s="1" customFormat="1" ht="21" customHeight="1" x14ac:dyDescent="0.3">
      <c r="A3" s="119"/>
      <c r="B3" s="119"/>
      <c r="C3" s="119"/>
      <c r="D3" s="120"/>
      <c r="E3" s="120"/>
      <c r="F3" s="120"/>
      <c r="G3" s="120"/>
      <c r="H3" s="120"/>
      <c r="I3" s="120"/>
      <c r="J3" s="207"/>
      <c r="K3" s="120"/>
      <c r="L3" s="120"/>
      <c r="M3" s="120"/>
    </row>
    <row r="4" spans="1:16" ht="17.25" customHeight="1" x14ac:dyDescent="0.3">
      <c r="A4" s="259" t="s">
        <v>6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15"/>
    </row>
    <row r="5" spans="1:16" ht="17.25" customHeight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6" ht="18" customHeight="1" x14ac:dyDescent="0.3">
      <c r="A6" s="260" t="s">
        <v>0</v>
      </c>
      <c r="B6" s="263" t="s">
        <v>0</v>
      </c>
      <c r="C6" s="258" t="s">
        <v>1</v>
      </c>
      <c r="D6" s="266" t="s">
        <v>7</v>
      </c>
      <c r="E6" s="266"/>
      <c r="F6" s="266"/>
      <c r="G6" s="266"/>
      <c r="H6" s="266" t="s">
        <v>14</v>
      </c>
      <c r="I6" s="266"/>
      <c r="J6" s="266"/>
      <c r="K6" s="258" t="s">
        <v>9</v>
      </c>
      <c r="L6" s="258" t="s">
        <v>2</v>
      </c>
      <c r="M6" s="17"/>
    </row>
    <row r="7" spans="1:16" ht="57.75" customHeight="1" x14ac:dyDescent="0.3">
      <c r="A7" s="261"/>
      <c r="B7" s="264"/>
      <c r="C7" s="258"/>
      <c r="D7" s="200" t="s">
        <v>10</v>
      </c>
      <c r="E7" s="200" t="s">
        <v>11</v>
      </c>
      <c r="F7" s="200" t="s">
        <v>12</v>
      </c>
      <c r="G7" s="200" t="s">
        <v>96</v>
      </c>
      <c r="H7" s="200" t="s">
        <v>97</v>
      </c>
      <c r="I7" s="200" t="s">
        <v>98</v>
      </c>
      <c r="J7" s="200" t="s">
        <v>113</v>
      </c>
      <c r="K7" s="267"/>
      <c r="L7" s="258"/>
      <c r="M7" s="17"/>
    </row>
    <row r="8" spans="1:16" ht="29.25" customHeight="1" x14ac:dyDescent="0.3">
      <c r="A8" s="262"/>
      <c r="B8" s="265"/>
      <c r="C8" s="258"/>
      <c r="D8" s="243" t="s">
        <v>8</v>
      </c>
      <c r="E8" s="243" t="s">
        <v>8</v>
      </c>
      <c r="F8" s="243" t="s">
        <v>8</v>
      </c>
      <c r="G8" s="243" t="s">
        <v>8</v>
      </c>
      <c r="H8" s="243" t="s">
        <v>8</v>
      </c>
      <c r="I8" s="243" t="s">
        <v>8</v>
      </c>
      <c r="J8" s="238" t="s">
        <v>27</v>
      </c>
      <c r="K8" s="267"/>
      <c r="L8" s="258"/>
      <c r="M8" s="17"/>
    </row>
    <row r="9" spans="1:16" ht="15.75" customHeight="1" x14ac:dyDescent="0.3">
      <c r="A9" s="115"/>
      <c r="B9" s="117"/>
      <c r="C9" s="10"/>
      <c r="D9" s="238"/>
      <c r="E9" s="238"/>
      <c r="F9" s="238"/>
      <c r="G9" s="238"/>
      <c r="H9" s="238"/>
      <c r="I9" s="238"/>
      <c r="J9" s="238"/>
      <c r="K9" s="245"/>
      <c r="L9" s="10"/>
      <c r="M9" s="17"/>
    </row>
    <row r="10" spans="1:16" ht="56.85" customHeight="1" x14ac:dyDescent="0.3">
      <c r="A10" s="10">
        <v>1</v>
      </c>
      <c r="B10" s="229">
        <v>8</v>
      </c>
      <c r="C10" s="244" t="s">
        <v>60</v>
      </c>
      <c r="D10" s="118">
        <v>1</v>
      </c>
      <c r="E10" s="118">
        <v>4</v>
      </c>
      <c r="F10" s="118">
        <v>3</v>
      </c>
      <c r="G10" s="118">
        <v>2</v>
      </c>
      <c r="H10" s="118">
        <v>2</v>
      </c>
      <c r="I10" s="239">
        <v>2</v>
      </c>
      <c r="J10" s="240">
        <v>5</v>
      </c>
      <c r="K10" s="242">
        <f t="shared" ref="K10:K16" si="0">D10+E10+F10+G10+H10+I10+J10</f>
        <v>19</v>
      </c>
      <c r="L10" s="118">
        <v>1</v>
      </c>
      <c r="M10" s="122"/>
      <c r="O10" s="10">
        <v>40</v>
      </c>
      <c r="P10">
        <v>1</v>
      </c>
    </row>
    <row r="11" spans="1:16" ht="56.85" customHeight="1" x14ac:dyDescent="0.3">
      <c r="A11" s="10">
        <v>5</v>
      </c>
      <c r="B11" s="229">
        <v>18</v>
      </c>
      <c r="C11" s="244" t="s">
        <v>62</v>
      </c>
      <c r="D11" s="118">
        <v>2</v>
      </c>
      <c r="E11" s="118">
        <v>3</v>
      </c>
      <c r="F11" s="118">
        <v>1</v>
      </c>
      <c r="G11" s="118">
        <v>5</v>
      </c>
      <c r="H11" s="118">
        <v>5.5</v>
      </c>
      <c r="I11" s="239">
        <v>1</v>
      </c>
      <c r="J11" s="240">
        <v>3.5</v>
      </c>
      <c r="K11" s="242">
        <f t="shared" si="0"/>
        <v>21</v>
      </c>
      <c r="L11" s="118">
        <v>2</v>
      </c>
      <c r="M11" s="122"/>
      <c r="O11" s="10">
        <v>35</v>
      </c>
      <c r="P11">
        <v>2</v>
      </c>
    </row>
    <row r="12" spans="1:16" ht="56.85" customHeight="1" x14ac:dyDescent="0.3">
      <c r="A12" s="10">
        <v>7</v>
      </c>
      <c r="B12" s="229">
        <v>17</v>
      </c>
      <c r="C12" s="244" t="s">
        <v>61</v>
      </c>
      <c r="D12" s="118">
        <v>3</v>
      </c>
      <c r="E12" s="118">
        <v>1</v>
      </c>
      <c r="F12" s="118">
        <v>2</v>
      </c>
      <c r="G12" s="118">
        <v>3</v>
      </c>
      <c r="H12" s="118">
        <v>4</v>
      </c>
      <c r="I12" s="239">
        <v>3</v>
      </c>
      <c r="J12" s="240">
        <v>6</v>
      </c>
      <c r="K12" s="242">
        <f t="shared" si="0"/>
        <v>22</v>
      </c>
      <c r="L12" s="118">
        <v>3</v>
      </c>
      <c r="M12" s="122"/>
      <c r="O12" s="10">
        <v>31</v>
      </c>
      <c r="P12">
        <v>3</v>
      </c>
    </row>
    <row r="13" spans="1:16" s="3" customFormat="1" ht="56.85" customHeight="1" x14ac:dyDescent="0.3">
      <c r="A13" s="10">
        <v>9</v>
      </c>
      <c r="B13" s="229">
        <v>11</v>
      </c>
      <c r="C13" s="244" t="s">
        <v>65</v>
      </c>
      <c r="D13" s="118">
        <v>6</v>
      </c>
      <c r="E13" s="118">
        <v>2</v>
      </c>
      <c r="F13" s="118">
        <v>5</v>
      </c>
      <c r="G13" s="118">
        <v>1</v>
      </c>
      <c r="H13" s="118">
        <v>1</v>
      </c>
      <c r="I13" s="239">
        <v>7</v>
      </c>
      <c r="J13" s="240">
        <v>3.5</v>
      </c>
      <c r="K13" s="242">
        <f t="shared" si="0"/>
        <v>25.5</v>
      </c>
      <c r="L13" s="118">
        <v>4</v>
      </c>
      <c r="M13" s="122"/>
      <c r="O13" s="10">
        <v>28</v>
      </c>
      <c r="P13">
        <v>4</v>
      </c>
    </row>
    <row r="14" spans="1:16" s="3" customFormat="1" ht="56.85" customHeight="1" x14ac:dyDescent="0.3">
      <c r="A14" s="10">
        <v>11</v>
      </c>
      <c r="B14" s="229">
        <v>9</v>
      </c>
      <c r="C14" s="244" t="s">
        <v>66</v>
      </c>
      <c r="D14" s="118">
        <v>4</v>
      </c>
      <c r="E14" s="118">
        <v>7</v>
      </c>
      <c r="F14" s="118">
        <v>6</v>
      </c>
      <c r="G14" s="118">
        <v>6</v>
      </c>
      <c r="H14" s="118">
        <v>3</v>
      </c>
      <c r="I14" s="239">
        <v>4</v>
      </c>
      <c r="J14" s="240">
        <v>1</v>
      </c>
      <c r="K14" s="242">
        <f t="shared" si="0"/>
        <v>31</v>
      </c>
      <c r="L14" s="118">
        <v>5</v>
      </c>
      <c r="M14" s="122"/>
      <c r="O14" s="10">
        <v>25</v>
      </c>
      <c r="P14">
        <v>5</v>
      </c>
    </row>
    <row r="15" spans="1:16" s="3" customFormat="1" ht="56.85" customHeight="1" x14ac:dyDescent="0.3">
      <c r="A15" s="10">
        <v>13</v>
      </c>
      <c r="B15" s="229">
        <v>6</v>
      </c>
      <c r="C15" s="244" t="s">
        <v>63</v>
      </c>
      <c r="D15" s="118">
        <v>5</v>
      </c>
      <c r="E15" s="118">
        <v>6</v>
      </c>
      <c r="F15" s="118">
        <v>4</v>
      </c>
      <c r="G15" s="118">
        <v>4</v>
      </c>
      <c r="H15" s="118">
        <v>5.5</v>
      </c>
      <c r="I15" s="241">
        <v>5.5</v>
      </c>
      <c r="J15" s="240">
        <v>2</v>
      </c>
      <c r="K15" s="242">
        <f t="shared" si="0"/>
        <v>32</v>
      </c>
      <c r="L15" s="118">
        <v>6</v>
      </c>
      <c r="M15" s="122"/>
      <c r="O15" s="10">
        <v>22</v>
      </c>
      <c r="P15">
        <v>6</v>
      </c>
    </row>
    <row r="16" spans="1:16" s="3" customFormat="1" ht="56.85" customHeight="1" x14ac:dyDescent="0.3">
      <c r="A16" s="10">
        <v>14</v>
      </c>
      <c r="B16" s="229">
        <v>7</v>
      </c>
      <c r="C16" s="244" t="s">
        <v>64</v>
      </c>
      <c r="D16" s="118">
        <v>7</v>
      </c>
      <c r="E16" s="118">
        <v>5</v>
      </c>
      <c r="F16" s="118">
        <v>7</v>
      </c>
      <c r="G16" s="118">
        <v>7</v>
      </c>
      <c r="H16" s="118">
        <v>7</v>
      </c>
      <c r="I16" s="241">
        <v>5.5</v>
      </c>
      <c r="J16" s="240">
        <v>7</v>
      </c>
      <c r="K16" s="242">
        <f t="shared" si="0"/>
        <v>45.5</v>
      </c>
      <c r="L16" s="118">
        <v>7</v>
      </c>
      <c r="M16" s="122"/>
      <c r="O16" s="10">
        <v>20</v>
      </c>
      <c r="P16">
        <v>7</v>
      </c>
    </row>
    <row r="17" spans="1:13" s="3" customFormat="1" ht="45" customHeight="1" x14ac:dyDescent="0.3">
      <c r="A17" s="6"/>
      <c r="B17" s="6"/>
    </row>
    <row r="18" spans="1:13" s="3" customFormat="1" ht="29.25" customHeight="1" x14ac:dyDescent="0.3">
      <c r="A18" s="252" t="s">
        <v>15</v>
      </c>
      <c r="B18" s="252"/>
      <c r="C18" s="252"/>
      <c r="D18" s="252"/>
      <c r="E18" s="252"/>
      <c r="F18" s="252"/>
      <c r="G18" s="254"/>
      <c r="H18" s="254"/>
      <c r="I18" s="253"/>
      <c r="J18" s="253"/>
      <c r="K18" s="253"/>
      <c r="L18" s="253"/>
      <c r="M18" s="14"/>
    </row>
    <row r="19" spans="1:13" s="3" customFormat="1" ht="4.5" customHeight="1" x14ac:dyDescent="0.3">
      <c r="A19" s="7"/>
      <c r="B19" s="7"/>
      <c r="C19" s="7"/>
      <c r="K19" s="4"/>
      <c r="L19" s="4"/>
      <c r="M19" s="13"/>
    </row>
    <row r="20" spans="1:13" s="3" customFormat="1" ht="4.5" customHeight="1" x14ac:dyDescent="0.3">
      <c r="A20" s="14"/>
      <c r="B20" s="14"/>
      <c r="C20" s="14"/>
      <c r="K20" s="13"/>
      <c r="L20" s="13"/>
      <c r="M20" s="13"/>
    </row>
    <row r="21" spans="1:13" s="3" customFormat="1" x14ac:dyDescent="0.3">
      <c r="E21" s="5"/>
      <c r="F21" s="5"/>
      <c r="G21" s="5"/>
      <c r="H21" s="7"/>
      <c r="I21" s="14"/>
      <c r="J21" s="206"/>
    </row>
    <row r="22" spans="1:13" x14ac:dyDescent="0.3">
      <c r="C22" s="3" t="s">
        <v>13</v>
      </c>
      <c r="D22" s="3" t="s">
        <v>89</v>
      </c>
    </row>
  </sheetData>
  <autoFilter ref="C9:L9">
    <sortState ref="C10:L16">
      <sortCondition ref="K9"/>
    </sortState>
  </autoFilter>
  <sortState ref="C9:AB31">
    <sortCondition descending="1" ref="K9:K31"/>
  </sortState>
  <mergeCells count="14">
    <mergeCell ref="A1:L1"/>
    <mergeCell ref="L6:L8"/>
    <mergeCell ref="A4:L4"/>
    <mergeCell ref="A6:A8"/>
    <mergeCell ref="B6:B8"/>
    <mergeCell ref="C6:C8"/>
    <mergeCell ref="D6:G6"/>
    <mergeCell ref="K6:K8"/>
    <mergeCell ref="H6:J6"/>
    <mergeCell ref="A18:F18"/>
    <mergeCell ref="I18:L18"/>
    <mergeCell ref="G18:H18"/>
    <mergeCell ref="A2:C2"/>
    <mergeCell ref="D2:L2"/>
  </mergeCells>
  <pageMargins left="0.5625" right="9.3749999999999997E-3" top="0.53333333333333333" bottom="0.15" header="0.3" footer="0.15"/>
  <pageSetup paperSize="9" scale="72" orientation="landscape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12"/>
  <sheetViews>
    <sheetView view="pageLayout" zoomScaleNormal="100" zoomScaleSheetLayoutView="106" workbookViewId="0">
      <selection sqref="A1:N34"/>
    </sheetView>
  </sheetViews>
  <sheetFormatPr defaultColWidth="13" defaultRowHeight="15" x14ac:dyDescent="0.2"/>
  <cols>
    <col min="1" max="1" width="4.5703125" style="62" customWidth="1"/>
    <col min="2" max="2" width="40.28515625" style="8" customWidth="1"/>
    <col min="3" max="3" width="19.85546875" style="8" customWidth="1"/>
    <col min="4" max="4" width="6.7109375" style="54" hidden="1" customWidth="1"/>
    <col min="5" max="5" width="6.140625" style="54" hidden="1" customWidth="1"/>
    <col min="6" max="6" width="5" style="54" hidden="1" customWidth="1"/>
    <col min="7" max="7" width="6.42578125" style="54" hidden="1" customWidth="1"/>
    <col min="8" max="10" width="5.42578125" style="24" hidden="1" customWidth="1"/>
    <col min="11" max="11" width="5.28515625" style="24" hidden="1" customWidth="1"/>
    <col min="12" max="12" width="16.85546875" style="19" customWidth="1"/>
    <col min="13" max="13" width="13.42578125" style="24" customWidth="1"/>
    <col min="14" max="14" width="9.140625" style="24" hidden="1" customWidth="1"/>
    <col min="15" max="15" width="9.5703125" style="8" hidden="1" customWidth="1"/>
    <col min="16" max="16" width="5.28515625" style="8" hidden="1" customWidth="1"/>
    <col min="17" max="16384" width="13" style="8"/>
  </cols>
  <sheetData>
    <row r="1" spans="1:16" ht="18.600000000000001" customHeight="1" x14ac:dyDescent="0.2">
      <c r="A1" s="268" t="s">
        <v>57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18"/>
      <c r="P1" s="18"/>
    </row>
    <row r="2" spans="1:16" ht="45.6" customHeight="1" x14ac:dyDescent="0.2">
      <c r="A2" s="57"/>
      <c r="B2" s="69" t="s">
        <v>59</v>
      </c>
      <c r="C2" s="69"/>
      <c r="D2" s="69"/>
      <c r="E2" s="69"/>
      <c r="F2" s="69"/>
      <c r="G2" s="69"/>
      <c r="H2" s="69"/>
      <c r="I2" s="69"/>
      <c r="J2" s="69"/>
      <c r="K2" s="69"/>
      <c r="L2" s="271" t="s">
        <v>3</v>
      </c>
      <c r="M2" s="271"/>
      <c r="N2" s="69"/>
      <c r="O2" s="69"/>
      <c r="P2" s="69"/>
    </row>
    <row r="3" spans="1:16" ht="25.9" customHeight="1" x14ac:dyDescent="0.25">
      <c r="A3" s="272" t="s">
        <v>16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1"/>
    </row>
    <row r="4" spans="1:16" ht="16.149999999999999" customHeight="1" x14ac:dyDescent="0.2">
      <c r="A4" s="58"/>
      <c r="B4" s="22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6" ht="30" customHeight="1" x14ac:dyDescent="0.2">
      <c r="A5" s="273"/>
      <c r="B5" s="275" t="s">
        <v>17</v>
      </c>
      <c r="C5" s="277" t="s">
        <v>1</v>
      </c>
      <c r="D5" s="279" t="s">
        <v>19</v>
      </c>
      <c r="E5" s="281" t="s">
        <v>20</v>
      </c>
      <c r="F5" s="281" t="s">
        <v>21</v>
      </c>
      <c r="G5" s="281" t="s">
        <v>22</v>
      </c>
      <c r="H5" s="281" t="s">
        <v>23</v>
      </c>
      <c r="I5" s="281" t="s">
        <v>24</v>
      </c>
      <c r="J5" s="281" t="s">
        <v>25</v>
      </c>
      <c r="K5" s="56"/>
      <c r="L5" s="277" t="s">
        <v>4</v>
      </c>
      <c r="M5" s="277" t="s">
        <v>2</v>
      </c>
      <c r="N5" s="269" t="s">
        <v>5</v>
      </c>
      <c r="O5" s="25" t="s">
        <v>26</v>
      </c>
      <c r="P5" s="26" t="s">
        <v>27</v>
      </c>
    </row>
    <row r="6" spans="1:16" ht="16.5" hidden="1" customHeight="1" x14ac:dyDescent="0.2">
      <c r="A6" s="274"/>
      <c r="B6" s="276"/>
      <c r="C6" s="278"/>
      <c r="D6" s="280"/>
      <c r="E6" s="282"/>
      <c r="F6" s="282"/>
      <c r="G6" s="282"/>
      <c r="H6" s="282"/>
      <c r="I6" s="282"/>
      <c r="J6" s="282"/>
      <c r="L6" s="283"/>
      <c r="M6" s="283"/>
      <c r="N6" s="270"/>
      <c r="O6" s="30"/>
      <c r="P6" s="20"/>
    </row>
    <row r="7" spans="1:16" ht="16.5" customHeight="1" x14ac:dyDescent="0.2">
      <c r="A7" s="113"/>
      <c r="B7" s="63"/>
      <c r="C7" s="121"/>
      <c r="D7" s="123"/>
      <c r="E7" s="111"/>
      <c r="F7" s="111"/>
      <c r="G7" s="111"/>
      <c r="H7" s="111"/>
      <c r="I7" s="111"/>
      <c r="J7" s="111"/>
      <c r="L7" s="112"/>
      <c r="M7" s="89"/>
      <c r="N7" s="110"/>
      <c r="O7" s="30"/>
      <c r="P7" s="20"/>
    </row>
    <row r="8" spans="1:16" s="20" customFormat="1" ht="47.25" x14ac:dyDescent="0.2">
      <c r="A8" s="59"/>
      <c r="B8" s="90" t="s">
        <v>94</v>
      </c>
      <c r="C8" s="205" t="s">
        <v>60</v>
      </c>
      <c r="D8" s="59"/>
      <c r="E8" s="59"/>
      <c r="F8" s="59"/>
      <c r="G8" s="59"/>
      <c r="H8" s="59"/>
      <c r="I8" s="59"/>
      <c r="J8" s="59"/>
      <c r="K8" s="59"/>
      <c r="L8" s="138">
        <v>8.2060185185185187E-3</v>
      </c>
      <c r="M8" s="218">
        <v>1</v>
      </c>
      <c r="N8" s="217"/>
      <c r="O8" s="36"/>
      <c r="P8" s="8"/>
    </row>
    <row r="9" spans="1:16" ht="47.25" x14ac:dyDescent="0.2">
      <c r="A9" s="59"/>
      <c r="B9" s="90" t="s">
        <v>131</v>
      </c>
      <c r="C9" s="205" t="s">
        <v>62</v>
      </c>
      <c r="D9" s="59"/>
      <c r="E9" s="59"/>
      <c r="F9" s="59"/>
      <c r="G9" s="59"/>
      <c r="H9" s="59"/>
      <c r="I9" s="59"/>
      <c r="J9" s="59"/>
      <c r="K9" s="59"/>
      <c r="L9" s="138">
        <v>1.0081018518518519E-2</v>
      </c>
      <c r="M9" s="218">
        <v>2</v>
      </c>
      <c r="N9" s="31" t="e">
        <f>IF(P9="",#REF!/MIN(#REF!)*100,"в\к")</f>
        <v>#REF!</v>
      </c>
      <c r="O9" s="32"/>
      <c r="P9" s="20"/>
    </row>
    <row r="10" spans="1:16" ht="47.25" x14ac:dyDescent="0.2">
      <c r="A10" s="59"/>
      <c r="B10" s="90" t="s">
        <v>91</v>
      </c>
      <c r="C10" s="205" t="s">
        <v>61</v>
      </c>
      <c r="D10" s="59"/>
      <c r="E10" s="59"/>
      <c r="F10" s="59"/>
      <c r="G10" s="59"/>
      <c r="H10" s="59"/>
      <c r="I10" s="59"/>
      <c r="J10" s="59"/>
      <c r="K10" s="59"/>
      <c r="L10" s="138">
        <v>1.0497685185185186E-2</v>
      </c>
      <c r="M10" s="218">
        <v>3</v>
      </c>
      <c r="N10" s="44"/>
      <c r="O10" s="36"/>
    </row>
    <row r="11" spans="1:16" ht="47.25" x14ac:dyDescent="0.2">
      <c r="A11" s="59"/>
      <c r="B11" s="90" t="s">
        <v>93</v>
      </c>
      <c r="C11" s="205" t="s">
        <v>66</v>
      </c>
      <c r="D11" s="59"/>
      <c r="E11" s="59"/>
      <c r="F11" s="59"/>
      <c r="G11" s="59"/>
      <c r="H11" s="59"/>
      <c r="I11" s="59"/>
      <c r="J11" s="59"/>
      <c r="K11" s="59"/>
      <c r="L11" s="138">
        <v>1.0798611111111111E-2</v>
      </c>
      <c r="M11" s="218">
        <v>4</v>
      </c>
      <c r="N11" s="44"/>
      <c r="O11" s="36"/>
    </row>
    <row r="12" spans="1:16" ht="47.25" x14ac:dyDescent="0.2">
      <c r="A12" s="59"/>
      <c r="B12" s="90" t="s">
        <v>92</v>
      </c>
      <c r="C12" s="205" t="s">
        <v>63</v>
      </c>
      <c r="D12" s="59"/>
      <c r="E12" s="59"/>
      <c r="F12" s="59"/>
      <c r="G12" s="59"/>
      <c r="H12" s="59"/>
      <c r="I12" s="59"/>
      <c r="J12" s="59"/>
      <c r="K12" s="59"/>
      <c r="L12" s="138">
        <v>1.1296296296296296E-2</v>
      </c>
      <c r="M12" s="218">
        <v>5</v>
      </c>
      <c r="N12" s="44"/>
      <c r="O12" s="36"/>
    </row>
    <row r="13" spans="1:16" ht="47.25" x14ac:dyDescent="0.2">
      <c r="A13" s="59"/>
      <c r="B13" s="90" t="s">
        <v>90</v>
      </c>
      <c r="C13" s="205" t="s">
        <v>65</v>
      </c>
      <c r="D13" s="59"/>
      <c r="E13" s="59"/>
      <c r="F13" s="59"/>
      <c r="G13" s="59"/>
      <c r="H13" s="59"/>
      <c r="I13" s="59"/>
      <c r="J13" s="59"/>
      <c r="K13" s="59"/>
      <c r="L13" s="138">
        <v>1.1944444444444445E-2</v>
      </c>
      <c r="M13" s="218">
        <v>6</v>
      </c>
      <c r="N13" s="72" t="e">
        <f>IF(P13="",#REF!/MIN(#REF!)*100,"в\к")</f>
        <v>#REF!</v>
      </c>
      <c r="O13" s="36"/>
      <c r="P13" s="20"/>
    </row>
    <row r="14" spans="1:16" ht="47.25" x14ac:dyDescent="0.2">
      <c r="A14" s="59"/>
      <c r="B14" s="90" t="s">
        <v>109</v>
      </c>
      <c r="C14" s="205" t="s">
        <v>64</v>
      </c>
      <c r="D14" s="59"/>
      <c r="E14" s="59"/>
      <c r="F14" s="59"/>
      <c r="G14" s="59"/>
      <c r="H14" s="59"/>
      <c r="I14" s="59"/>
      <c r="J14" s="59"/>
      <c r="K14" s="68"/>
      <c r="L14" s="139">
        <v>1.3275462962962963E-2</v>
      </c>
      <c r="M14" s="218">
        <v>7</v>
      </c>
      <c r="N14" s="44"/>
      <c r="O14" s="36"/>
    </row>
    <row r="15" spans="1:16" ht="13.5" customHeight="1" x14ac:dyDescent="0.2">
      <c r="A15" s="60"/>
      <c r="B15" s="42"/>
      <c r="C15" s="42"/>
      <c r="D15" s="43"/>
      <c r="E15" s="43"/>
      <c r="F15" s="43"/>
      <c r="G15" s="43"/>
      <c r="H15" s="43"/>
      <c r="I15" s="43"/>
      <c r="J15" s="43"/>
      <c r="K15" s="43"/>
      <c r="L15" s="44"/>
      <c r="M15" s="45"/>
      <c r="N15" s="44"/>
      <c r="O15" s="36"/>
    </row>
    <row r="16" spans="1:16" ht="13.5" customHeight="1" x14ac:dyDescent="0.2">
      <c r="A16" s="60"/>
      <c r="B16" s="42"/>
      <c r="C16" s="42"/>
      <c r="D16" s="43"/>
      <c r="E16" s="43"/>
      <c r="F16" s="43"/>
      <c r="G16" s="43"/>
      <c r="H16" s="43"/>
      <c r="I16" s="43"/>
      <c r="J16" s="43"/>
      <c r="K16" s="43"/>
      <c r="L16" s="44"/>
      <c r="M16" s="45"/>
      <c r="N16" s="44"/>
      <c r="O16" s="36"/>
    </row>
    <row r="17" spans="1:15" s="49" customFormat="1" ht="13.5" customHeight="1" x14ac:dyDescent="0.25">
      <c r="A17" s="60"/>
      <c r="B17" s="42"/>
      <c r="C17" s="42"/>
      <c r="D17" s="43"/>
      <c r="E17" s="43"/>
      <c r="F17" s="43"/>
      <c r="G17" s="43"/>
      <c r="H17" s="43"/>
      <c r="I17" s="43"/>
      <c r="J17" s="43"/>
      <c r="K17" s="43"/>
      <c r="L17" s="44"/>
      <c r="M17" s="45"/>
      <c r="N17" s="44"/>
      <c r="O17" s="36"/>
    </row>
    <row r="18" spans="1:15" ht="13.5" customHeight="1" x14ac:dyDescent="0.25">
      <c r="A18" s="114"/>
      <c r="B18" s="46" t="s">
        <v>36</v>
      </c>
      <c r="C18" s="46" t="s">
        <v>49</v>
      </c>
      <c r="D18" s="9"/>
      <c r="E18" s="48" t="s">
        <v>37</v>
      </c>
      <c r="F18" s="9"/>
      <c r="G18" s="9"/>
      <c r="H18" s="9"/>
      <c r="I18" s="9"/>
      <c r="J18" s="9"/>
      <c r="K18" s="43"/>
      <c r="L18" s="44"/>
      <c r="M18" s="45"/>
      <c r="N18" s="44"/>
      <c r="O18" s="36"/>
    </row>
    <row r="19" spans="1:15" ht="13.5" customHeight="1" x14ac:dyDescent="0.25">
      <c r="A19" s="114"/>
      <c r="B19" s="48"/>
      <c r="C19" s="48"/>
      <c r="D19" s="9"/>
      <c r="E19" s="9"/>
      <c r="F19" s="9"/>
      <c r="G19" s="9"/>
      <c r="H19" s="9"/>
      <c r="I19" s="9"/>
      <c r="J19" s="9"/>
      <c r="K19" s="43"/>
      <c r="L19" s="44"/>
      <c r="M19" s="45"/>
      <c r="N19" s="44"/>
      <c r="O19" s="36"/>
    </row>
    <row r="20" spans="1:15" ht="13.5" customHeight="1" x14ac:dyDescent="0.25">
      <c r="A20" s="60"/>
      <c r="B20" s="46" t="s">
        <v>38</v>
      </c>
      <c r="C20" s="46" t="s">
        <v>39</v>
      </c>
      <c r="D20" s="9"/>
      <c r="E20" s="48" t="s">
        <v>39</v>
      </c>
      <c r="F20" s="9"/>
      <c r="G20" s="9"/>
      <c r="H20" s="9"/>
      <c r="I20" s="9"/>
      <c r="J20" s="9"/>
      <c r="K20" s="43"/>
      <c r="L20" s="44"/>
      <c r="M20" s="45"/>
      <c r="N20" s="44"/>
      <c r="O20" s="36"/>
    </row>
    <row r="21" spans="1:15" ht="13.5" customHeight="1" x14ac:dyDescent="0.2">
      <c r="A21" s="60"/>
      <c r="B21" s="42"/>
      <c r="D21" s="114"/>
      <c r="E21" s="114"/>
      <c r="F21" s="114"/>
      <c r="G21" s="114"/>
      <c r="H21" s="114"/>
      <c r="I21" s="114"/>
      <c r="J21" s="114"/>
      <c r="K21" s="114"/>
      <c r="L21" s="73"/>
      <c r="M21" s="74"/>
      <c r="N21" s="44"/>
      <c r="O21" s="36"/>
    </row>
    <row r="22" spans="1:15" ht="13.5" customHeight="1" x14ac:dyDescent="0.2">
      <c r="A22" s="60"/>
      <c r="B22" s="42"/>
      <c r="D22" s="114"/>
      <c r="E22" s="114"/>
      <c r="F22" s="114"/>
      <c r="G22" s="114"/>
      <c r="H22" s="114"/>
      <c r="I22" s="114"/>
      <c r="J22" s="114"/>
      <c r="K22" s="114"/>
      <c r="L22" s="73"/>
      <c r="M22" s="74"/>
      <c r="N22" s="44"/>
      <c r="O22" s="36"/>
    </row>
    <row r="23" spans="1:15" ht="13.5" customHeight="1" x14ac:dyDescent="0.2">
      <c r="A23" s="114"/>
      <c r="B23" s="42"/>
      <c r="D23" s="114"/>
      <c r="E23" s="114"/>
      <c r="F23" s="114"/>
      <c r="G23" s="114"/>
      <c r="H23" s="114"/>
      <c r="I23" s="114"/>
      <c r="J23" s="114"/>
      <c r="K23" s="114"/>
      <c r="L23" s="73"/>
      <c r="M23" s="74"/>
      <c r="N23" s="44"/>
      <c r="O23" s="36"/>
    </row>
    <row r="24" spans="1:15" ht="12" customHeight="1" x14ac:dyDescent="0.2">
      <c r="A24" s="61"/>
      <c r="B24" s="50"/>
      <c r="D24" s="75"/>
      <c r="E24" s="75"/>
      <c r="F24" s="75"/>
      <c r="G24" s="75"/>
      <c r="H24" s="76"/>
      <c r="I24" s="76"/>
      <c r="J24" s="76"/>
      <c r="K24" s="76"/>
      <c r="L24" s="76"/>
      <c r="M24" s="76"/>
      <c r="N24" s="51"/>
    </row>
    <row r="25" spans="1:15" ht="10.9" customHeight="1" x14ac:dyDescent="0.25">
      <c r="A25" s="57"/>
      <c r="B25" s="52"/>
      <c r="D25" s="47"/>
      <c r="E25" s="47"/>
      <c r="F25" s="77"/>
      <c r="G25" s="77"/>
      <c r="H25" s="47"/>
      <c r="I25" s="47"/>
      <c r="J25" s="47"/>
      <c r="K25" s="47"/>
      <c r="L25" s="78"/>
      <c r="M25" s="76"/>
      <c r="N25" s="19"/>
    </row>
    <row r="26" spans="1:15" ht="10.9" customHeight="1" x14ac:dyDescent="0.25">
      <c r="A26" s="57"/>
      <c r="B26" s="52"/>
      <c r="D26" s="47"/>
      <c r="E26" s="47"/>
      <c r="F26" s="77"/>
      <c r="G26" s="77"/>
      <c r="H26" s="47"/>
      <c r="I26" s="47"/>
      <c r="J26" s="47"/>
      <c r="K26" s="47"/>
      <c r="L26" s="76"/>
      <c r="M26" s="76"/>
      <c r="N26" s="19"/>
    </row>
    <row r="27" spans="1:15" ht="12" customHeight="1" x14ac:dyDescent="0.2">
      <c r="D27" s="79"/>
      <c r="E27" s="79"/>
      <c r="F27" s="79"/>
      <c r="G27" s="79"/>
      <c r="H27" s="80"/>
      <c r="I27" s="80"/>
      <c r="J27" s="80"/>
      <c r="K27" s="80"/>
      <c r="L27" s="81"/>
      <c r="M27" s="80"/>
    </row>
    <row r="28" spans="1:15" ht="12.75" x14ac:dyDescent="0.2"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"/>
    </row>
    <row r="29" spans="1:15" ht="12.75" x14ac:dyDescent="0.2"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5" ht="12.75" x14ac:dyDescent="0.2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5" ht="12.75" x14ac:dyDescent="0.2"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5" ht="12" customHeight="1" x14ac:dyDescent="0.2"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4:14" ht="12.75" x14ac:dyDescent="0.2"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4:14" ht="12.75" x14ac:dyDescent="0.2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4:14" ht="12.75" x14ac:dyDescent="0.2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4:14" ht="12.75" x14ac:dyDescent="0.2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4:14" ht="12.75" x14ac:dyDescent="0.2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4:14" ht="12.75" x14ac:dyDescent="0.2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4:14" ht="12.75" x14ac:dyDescent="0.2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4:14" ht="12.75" x14ac:dyDescent="0.2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4:14" ht="12.75" x14ac:dyDescent="0.2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4:14" ht="12.75" x14ac:dyDescent="0.2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4:14" ht="12.75" x14ac:dyDescent="0.2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4:14" ht="12.75" x14ac:dyDescent="0.2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4:14" ht="12.75" x14ac:dyDescent="0.2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4:14" ht="12.75" x14ac:dyDescent="0.2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4:14" ht="12.75" x14ac:dyDescent="0.2"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4:14" ht="12.75" x14ac:dyDescent="0.2"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4:14" ht="12.75" x14ac:dyDescent="0.2"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4:14" ht="12.75" x14ac:dyDescent="0.2"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4:14" ht="12.75" x14ac:dyDescent="0.2"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4:14" ht="12.75" x14ac:dyDescent="0.2"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4:14" ht="12.75" x14ac:dyDescent="0.2"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4:14" ht="12.75" x14ac:dyDescent="0.2"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4:14" ht="12.75" x14ac:dyDescent="0.2"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4:14" ht="12.75" x14ac:dyDescent="0.2"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4:14" ht="12.75" x14ac:dyDescent="0.2"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4:14" ht="12.75" x14ac:dyDescent="0.2"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4:14" ht="12.75" x14ac:dyDescent="0.2"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4:14" ht="12.75" x14ac:dyDescent="0.2"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4:14" ht="12.75" x14ac:dyDescent="0.2"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4:14" ht="12.75" x14ac:dyDescent="0.2"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4:14" ht="12.75" x14ac:dyDescent="0.2"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4:14" ht="12.75" x14ac:dyDescent="0.2"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4:14" ht="12.75" x14ac:dyDescent="0.2"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4:14" ht="12.75" x14ac:dyDescent="0.2"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4:14" ht="12.75" x14ac:dyDescent="0.2"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4:14" ht="12.75" x14ac:dyDescent="0.2"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4:14" ht="12.75" x14ac:dyDescent="0.2"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4:14" ht="12.75" x14ac:dyDescent="0.2"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4:14" ht="12.75" x14ac:dyDescent="0.2"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4:14" ht="12.75" x14ac:dyDescent="0.2"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4:14" ht="12.75" x14ac:dyDescent="0.2"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4:14" ht="12.75" x14ac:dyDescent="0.2"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4:14" ht="12.75" x14ac:dyDescent="0.2"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4:14" ht="12.75" x14ac:dyDescent="0.2"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4:14" ht="12.75" x14ac:dyDescent="0.2"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4:14" ht="12.75" x14ac:dyDescent="0.2"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4:14" ht="12.75" x14ac:dyDescent="0.2"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4:14" ht="12.75" x14ac:dyDescent="0.2"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spans="4:14" ht="12.75" x14ac:dyDescent="0.2"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4:14" ht="12.75" x14ac:dyDescent="0.2"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4:14" ht="12.75" x14ac:dyDescent="0.2"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4:14" ht="12.75" x14ac:dyDescent="0.2"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4:14" ht="12.75" x14ac:dyDescent="0.2"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4:14" ht="12.75" x14ac:dyDescent="0.2"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4:14" ht="12.75" x14ac:dyDescent="0.2"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4:14" ht="12.75" x14ac:dyDescent="0.2"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4:14" ht="12.75" x14ac:dyDescent="0.2"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4:14" ht="12.75" x14ac:dyDescent="0.2"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4:14" ht="12.75" x14ac:dyDescent="0.2"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4:14" ht="12.75" x14ac:dyDescent="0.2"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4:14" ht="12.75" x14ac:dyDescent="0.2"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4:14" ht="12.75" x14ac:dyDescent="0.2"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4:14" ht="12.75" x14ac:dyDescent="0.2"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4:14" ht="12.75" x14ac:dyDescent="0.2"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spans="4:14" ht="12.75" x14ac:dyDescent="0.2"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spans="4:14" ht="12.75" x14ac:dyDescent="0.2"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spans="4:14" ht="12.75" x14ac:dyDescent="0.2"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</row>
    <row r="100" spans="4:14" ht="12.75" x14ac:dyDescent="0.2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</row>
    <row r="101" spans="4:14" ht="12.75" x14ac:dyDescent="0.2"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4:14" ht="12.75" x14ac:dyDescent="0.2"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3" spans="4:14" ht="12.75" x14ac:dyDescent="0.2"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4:14" ht="12.75" x14ac:dyDescent="0.2"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</row>
    <row r="105" spans="4:14" ht="12.75" x14ac:dyDescent="0.2"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4:14" ht="12.75" x14ac:dyDescent="0.2"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4:14" ht="12.75" x14ac:dyDescent="0.2"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4:14" ht="12.75" x14ac:dyDescent="0.2"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4:14" ht="12.75" x14ac:dyDescent="0.2"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4:14" ht="12.75" x14ac:dyDescent="0.2"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4:14" ht="12.75" x14ac:dyDescent="0.2"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4:14" ht="12.75" x14ac:dyDescent="0.2"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</row>
  </sheetData>
  <autoFilter ref="A7:P7">
    <sortState ref="A8:P14">
      <sortCondition ref="L7"/>
    </sortState>
  </autoFilter>
  <dataConsolidate/>
  <mergeCells count="16">
    <mergeCell ref="A1:N1"/>
    <mergeCell ref="N5:N6"/>
    <mergeCell ref="L2:M2"/>
    <mergeCell ref="A3:M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M5:M6"/>
  </mergeCells>
  <conditionalFormatting sqref="O3:P65518">
    <cfRule type="cellIs" dxfId="11" priority="1" stopIfTrue="1" operator="equal">
      <formula>"лично"</formula>
    </cfRule>
    <cfRule type="cellIs" dxfId="10" priority="2" stopIfTrue="1" operator="equal">
      <formula>"в/к"</formula>
    </cfRule>
  </conditionalFormatting>
  <pageMargins left="0.14583333333333334" right="0.27559055118110237" top="0.11811023622047245" bottom="0.59055118110236227" header="0.51181102362204722" footer="0.51181102362204722"/>
  <pageSetup paperSize="9" orientation="portrait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V104"/>
  <sheetViews>
    <sheetView view="pageLayout" topLeftCell="A7" zoomScaleNormal="100" zoomScaleSheetLayoutView="106" workbookViewId="0">
      <selection sqref="A1:P32"/>
    </sheetView>
  </sheetViews>
  <sheetFormatPr defaultColWidth="5.140625" defaultRowHeight="15" x14ac:dyDescent="0.2"/>
  <cols>
    <col min="1" max="1" width="11.140625" style="62" customWidth="1"/>
    <col min="2" max="2" width="29.140625" style="8" customWidth="1"/>
    <col min="3" max="3" width="30" style="8" customWidth="1"/>
    <col min="4" max="4" width="10.42578125" style="53" customWidth="1"/>
    <col min="5" max="8" width="4.85546875" style="54" customWidth="1"/>
    <col min="9" max="12" width="4.85546875" style="24" customWidth="1"/>
    <col min="13" max="14" width="4.85546875" style="151" customWidth="1"/>
    <col min="15" max="15" width="11.5703125" style="19" customWidth="1"/>
    <col min="16" max="16" width="10.140625" style="137" customWidth="1"/>
    <col min="17" max="17" width="9.140625" style="24" hidden="1" customWidth="1"/>
    <col min="18" max="18" width="9.5703125" style="8" hidden="1" customWidth="1"/>
    <col min="19" max="19" width="8" style="8" hidden="1" customWidth="1"/>
    <col min="20" max="20" width="5.28515625" style="8" hidden="1" customWidth="1"/>
    <col min="21" max="21" width="6.42578125" style="8" hidden="1" customWidth="1"/>
    <col min="22" max="22" width="7.7109375" style="8" hidden="1" customWidth="1"/>
    <col min="23" max="25" width="13.140625" style="8" hidden="1" customWidth="1"/>
    <col min="26" max="26" width="5.140625" style="20"/>
    <col min="27" max="27" width="29.42578125" style="20" bestFit="1" customWidth="1"/>
    <col min="28" max="48" width="5.140625" style="20"/>
    <col min="49" max="256" width="5.140625" style="8"/>
    <col min="257" max="257" width="4.5703125" style="8" customWidth="1"/>
    <col min="258" max="258" width="23.5703125" style="8" customWidth="1"/>
    <col min="259" max="259" width="30.28515625" style="8" customWidth="1"/>
    <col min="260" max="260" width="10.42578125" style="8" customWidth="1"/>
    <col min="261" max="261" width="6.7109375" style="8" bestFit="1" customWidth="1"/>
    <col min="262" max="262" width="6.140625" style="8" customWidth="1"/>
    <col min="263" max="263" width="5" style="8" customWidth="1"/>
    <col min="264" max="264" width="6.42578125" style="8" customWidth="1"/>
    <col min="265" max="267" width="5.42578125" style="8" customWidth="1"/>
    <col min="268" max="268" width="5.28515625" style="8" customWidth="1"/>
    <col min="269" max="269" width="5.42578125" style="8" customWidth="1"/>
    <col min="270" max="270" width="5.7109375" style="8" bestFit="1" customWidth="1"/>
    <col min="271" max="271" width="9.42578125" style="8" customWidth="1"/>
    <col min="272" max="272" width="10.140625" style="8" customWidth="1"/>
    <col min="273" max="273" width="9.140625" style="8" customWidth="1"/>
    <col min="274" max="274" width="9.5703125" style="8" customWidth="1"/>
    <col min="275" max="275" width="5.28515625" style="8" bestFit="1" customWidth="1"/>
    <col min="276" max="276" width="5.140625" style="8" customWidth="1"/>
    <col min="277" max="277" width="7.42578125" style="8" bestFit="1" customWidth="1"/>
    <col min="278" max="278" width="8.5703125" style="8" bestFit="1" customWidth="1"/>
    <col min="279" max="281" width="13.140625" style="8" bestFit="1" customWidth="1"/>
    <col min="282" max="282" width="5.140625" style="8"/>
    <col min="283" max="283" width="29.42578125" style="8" bestFit="1" customWidth="1"/>
    <col min="284" max="512" width="5.140625" style="8"/>
    <col min="513" max="513" width="4.5703125" style="8" customWidth="1"/>
    <col min="514" max="514" width="23.5703125" style="8" customWidth="1"/>
    <col min="515" max="515" width="30.28515625" style="8" customWidth="1"/>
    <col min="516" max="516" width="10.42578125" style="8" customWidth="1"/>
    <col min="517" max="517" width="6.7109375" style="8" bestFit="1" customWidth="1"/>
    <col min="518" max="518" width="6.140625" style="8" customWidth="1"/>
    <col min="519" max="519" width="5" style="8" customWidth="1"/>
    <col min="520" max="520" width="6.42578125" style="8" customWidth="1"/>
    <col min="521" max="523" width="5.42578125" style="8" customWidth="1"/>
    <col min="524" max="524" width="5.28515625" style="8" customWidth="1"/>
    <col min="525" max="525" width="5.42578125" style="8" customWidth="1"/>
    <col min="526" max="526" width="5.7109375" style="8" bestFit="1" customWidth="1"/>
    <col min="527" max="527" width="9.42578125" style="8" customWidth="1"/>
    <col min="528" max="528" width="10.140625" style="8" customWidth="1"/>
    <col min="529" max="529" width="9.140625" style="8" customWidth="1"/>
    <col min="530" max="530" width="9.5703125" style="8" customWidth="1"/>
    <col min="531" max="531" width="5.28515625" style="8" bestFit="1" customWidth="1"/>
    <col min="532" max="532" width="5.140625" style="8" customWidth="1"/>
    <col min="533" max="533" width="7.42578125" style="8" bestFit="1" customWidth="1"/>
    <col min="534" max="534" width="8.5703125" style="8" bestFit="1" customWidth="1"/>
    <col min="535" max="537" width="13.140625" style="8" bestFit="1" customWidth="1"/>
    <col min="538" max="538" width="5.140625" style="8"/>
    <col min="539" max="539" width="29.42578125" style="8" bestFit="1" customWidth="1"/>
    <col min="540" max="768" width="5.140625" style="8"/>
    <col min="769" max="769" width="4.5703125" style="8" customWidth="1"/>
    <col min="770" max="770" width="23.5703125" style="8" customWidth="1"/>
    <col min="771" max="771" width="30.28515625" style="8" customWidth="1"/>
    <col min="772" max="772" width="10.42578125" style="8" customWidth="1"/>
    <col min="773" max="773" width="6.7109375" style="8" bestFit="1" customWidth="1"/>
    <col min="774" max="774" width="6.140625" style="8" customWidth="1"/>
    <col min="775" max="775" width="5" style="8" customWidth="1"/>
    <col min="776" max="776" width="6.42578125" style="8" customWidth="1"/>
    <col min="777" max="779" width="5.42578125" style="8" customWidth="1"/>
    <col min="780" max="780" width="5.28515625" style="8" customWidth="1"/>
    <col min="781" max="781" width="5.42578125" style="8" customWidth="1"/>
    <col min="782" max="782" width="5.7109375" style="8" bestFit="1" customWidth="1"/>
    <col min="783" max="783" width="9.42578125" style="8" customWidth="1"/>
    <col min="784" max="784" width="10.140625" style="8" customWidth="1"/>
    <col min="785" max="785" width="9.140625" style="8" customWidth="1"/>
    <col min="786" max="786" width="9.5703125" style="8" customWidth="1"/>
    <col min="787" max="787" width="5.28515625" style="8" bestFit="1" customWidth="1"/>
    <col min="788" max="788" width="5.140625" style="8" customWidth="1"/>
    <col min="789" max="789" width="7.42578125" style="8" bestFit="1" customWidth="1"/>
    <col min="790" max="790" width="8.5703125" style="8" bestFit="1" customWidth="1"/>
    <col min="791" max="793" width="13.140625" style="8" bestFit="1" customWidth="1"/>
    <col min="794" max="794" width="5.140625" style="8"/>
    <col min="795" max="795" width="29.42578125" style="8" bestFit="1" customWidth="1"/>
    <col min="796" max="1024" width="5.140625" style="8"/>
    <col min="1025" max="1025" width="4.5703125" style="8" customWidth="1"/>
    <col min="1026" max="1026" width="23.5703125" style="8" customWidth="1"/>
    <col min="1027" max="1027" width="30.28515625" style="8" customWidth="1"/>
    <col min="1028" max="1028" width="10.42578125" style="8" customWidth="1"/>
    <col min="1029" max="1029" width="6.7109375" style="8" bestFit="1" customWidth="1"/>
    <col min="1030" max="1030" width="6.140625" style="8" customWidth="1"/>
    <col min="1031" max="1031" width="5" style="8" customWidth="1"/>
    <col min="1032" max="1032" width="6.42578125" style="8" customWidth="1"/>
    <col min="1033" max="1035" width="5.42578125" style="8" customWidth="1"/>
    <col min="1036" max="1036" width="5.28515625" style="8" customWidth="1"/>
    <col min="1037" max="1037" width="5.42578125" style="8" customWidth="1"/>
    <col min="1038" max="1038" width="5.7109375" style="8" bestFit="1" customWidth="1"/>
    <col min="1039" max="1039" width="9.42578125" style="8" customWidth="1"/>
    <col min="1040" max="1040" width="10.140625" style="8" customWidth="1"/>
    <col min="1041" max="1041" width="9.140625" style="8" customWidth="1"/>
    <col min="1042" max="1042" width="9.5703125" style="8" customWidth="1"/>
    <col min="1043" max="1043" width="5.28515625" style="8" bestFit="1" customWidth="1"/>
    <col min="1044" max="1044" width="5.140625" style="8" customWidth="1"/>
    <col min="1045" max="1045" width="7.42578125" style="8" bestFit="1" customWidth="1"/>
    <col min="1046" max="1046" width="8.5703125" style="8" bestFit="1" customWidth="1"/>
    <col min="1047" max="1049" width="13.140625" style="8" bestFit="1" customWidth="1"/>
    <col min="1050" max="1050" width="5.140625" style="8"/>
    <col min="1051" max="1051" width="29.42578125" style="8" bestFit="1" customWidth="1"/>
    <col min="1052" max="1280" width="5.140625" style="8"/>
    <col min="1281" max="1281" width="4.5703125" style="8" customWidth="1"/>
    <col min="1282" max="1282" width="23.5703125" style="8" customWidth="1"/>
    <col min="1283" max="1283" width="30.28515625" style="8" customWidth="1"/>
    <col min="1284" max="1284" width="10.42578125" style="8" customWidth="1"/>
    <col min="1285" max="1285" width="6.7109375" style="8" bestFit="1" customWidth="1"/>
    <col min="1286" max="1286" width="6.140625" style="8" customWidth="1"/>
    <col min="1287" max="1287" width="5" style="8" customWidth="1"/>
    <col min="1288" max="1288" width="6.42578125" style="8" customWidth="1"/>
    <col min="1289" max="1291" width="5.42578125" style="8" customWidth="1"/>
    <col min="1292" max="1292" width="5.28515625" style="8" customWidth="1"/>
    <col min="1293" max="1293" width="5.42578125" style="8" customWidth="1"/>
    <col min="1294" max="1294" width="5.7109375" style="8" bestFit="1" customWidth="1"/>
    <col min="1295" max="1295" width="9.42578125" style="8" customWidth="1"/>
    <col min="1296" max="1296" width="10.140625" style="8" customWidth="1"/>
    <col min="1297" max="1297" width="9.140625" style="8" customWidth="1"/>
    <col min="1298" max="1298" width="9.5703125" style="8" customWidth="1"/>
    <col min="1299" max="1299" width="5.28515625" style="8" bestFit="1" customWidth="1"/>
    <col min="1300" max="1300" width="5.140625" style="8" customWidth="1"/>
    <col min="1301" max="1301" width="7.42578125" style="8" bestFit="1" customWidth="1"/>
    <col min="1302" max="1302" width="8.5703125" style="8" bestFit="1" customWidth="1"/>
    <col min="1303" max="1305" width="13.140625" style="8" bestFit="1" customWidth="1"/>
    <col min="1306" max="1306" width="5.140625" style="8"/>
    <col min="1307" max="1307" width="29.42578125" style="8" bestFit="1" customWidth="1"/>
    <col min="1308" max="1536" width="5.140625" style="8"/>
    <col min="1537" max="1537" width="4.5703125" style="8" customWidth="1"/>
    <col min="1538" max="1538" width="23.5703125" style="8" customWidth="1"/>
    <col min="1539" max="1539" width="30.28515625" style="8" customWidth="1"/>
    <col min="1540" max="1540" width="10.42578125" style="8" customWidth="1"/>
    <col min="1541" max="1541" width="6.7109375" style="8" bestFit="1" customWidth="1"/>
    <col min="1542" max="1542" width="6.140625" style="8" customWidth="1"/>
    <col min="1543" max="1543" width="5" style="8" customWidth="1"/>
    <col min="1544" max="1544" width="6.42578125" style="8" customWidth="1"/>
    <col min="1545" max="1547" width="5.42578125" style="8" customWidth="1"/>
    <col min="1548" max="1548" width="5.28515625" style="8" customWidth="1"/>
    <col min="1549" max="1549" width="5.42578125" style="8" customWidth="1"/>
    <col min="1550" max="1550" width="5.7109375" style="8" bestFit="1" customWidth="1"/>
    <col min="1551" max="1551" width="9.42578125" style="8" customWidth="1"/>
    <col min="1552" max="1552" width="10.140625" style="8" customWidth="1"/>
    <col min="1553" max="1553" width="9.140625" style="8" customWidth="1"/>
    <col min="1554" max="1554" width="9.5703125" style="8" customWidth="1"/>
    <col min="1555" max="1555" width="5.28515625" style="8" bestFit="1" customWidth="1"/>
    <col min="1556" max="1556" width="5.140625" style="8" customWidth="1"/>
    <col min="1557" max="1557" width="7.42578125" style="8" bestFit="1" customWidth="1"/>
    <col min="1558" max="1558" width="8.5703125" style="8" bestFit="1" customWidth="1"/>
    <col min="1559" max="1561" width="13.140625" style="8" bestFit="1" customWidth="1"/>
    <col min="1562" max="1562" width="5.140625" style="8"/>
    <col min="1563" max="1563" width="29.42578125" style="8" bestFit="1" customWidth="1"/>
    <col min="1564" max="1792" width="5.140625" style="8"/>
    <col min="1793" max="1793" width="4.5703125" style="8" customWidth="1"/>
    <col min="1794" max="1794" width="23.5703125" style="8" customWidth="1"/>
    <col min="1795" max="1795" width="30.28515625" style="8" customWidth="1"/>
    <col min="1796" max="1796" width="10.42578125" style="8" customWidth="1"/>
    <col min="1797" max="1797" width="6.7109375" style="8" bestFit="1" customWidth="1"/>
    <col min="1798" max="1798" width="6.140625" style="8" customWidth="1"/>
    <col min="1799" max="1799" width="5" style="8" customWidth="1"/>
    <col min="1800" max="1800" width="6.42578125" style="8" customWidth="1"/>
    <col min="1801" max="1803" width="5.42578125" style="8" customWidth="1"/>
    <col min="1804" max="1804" width="5.28515625" style="8" customWidth="1"/>
    <col min="1805" max="1805" width="5.42578125" style="8" customWidth="1"/>
    <col min="1806" max="1806" width="5.7109375" style="8" bestFit="1" customWidth="1"/>
    <col min="1807" max="1807" width="9.42578125" style="8" customWidth="1"/>
    <col min="1808" max="1808" width="10.140625" style="8" customWidth="1"/>
    <col min="1809" max="1809" width="9.140625" style="8" customWidth="1"/>
    <col min="1810" max="1810" width="9.5703125" style="8" customWidth="1"/>
    <col min="1811" max="1811" width="5.28515625" style="8" bestFit="1" customWidth="1"/>
    <col min="1812" max="1812" width="5.140625" style="8" customWidth="1"/>
    <col min="1813" max="1813" width="7.42578125" style="8" bestFit="1" customWidth="1"/>
    <col min="1814" max="1814" width="8.5703125" style="8" bestFit="1" customWidth="1"/>
    <col min="1815" max="1817" width="13.140625" style="8" bestFit="1" customWidth="1"/>
    <col min="1818" max="1818" width="5.140625" style="8"/>
    <col min="1819" max="1819" width="29.42578125" style="8" bestFit="1" customWidth="1"/>
    <col min="1820" max="2048" width="5.140625" style="8"/>
    <col min="2049" max="2049" width="4.5703125" style="8" customWidth="1"/>
    <col min="2050" max="2050" width="23.5703125" style="8" customWidth="1"/>
    <col min="2051" max="2051" width="30.28515625" style="8" customWidth="1"/>
    <col min="2052" max="2052" width="10.42578125" style="8" customWidth="1"/>
    <col min="2053" max="2053" width="6.7109375" style="8" bestFit="1" customWidth="1"/>
    <col min="2054" max="2054" width="6.140625" style="8" customWidth="1"/>
    <col min="2055" max="2055" width="5" style="8" customWidth="1"/>
    <col min="2056" max="2056" width="6.42578125" style="8" customWidth="1"/>
    <col min="2057" max="2059" width="5.42578125" style="8" customWidth="1"/>
    <col min="2060" max="2060" width="5.28515625" style="8" customWidth="1"/>
    <col min="2061" max="2061" width="5.42578125" style="8" customWidth="1"/>
    <col min="2062" max="2062" width="5.7109375" style="8" bestFit="1" customWidth="1"/>
    <col min="2063" max="2063" width="9.42578125" style="8" customWidth="1"/>
    <col min="2064" max="2064" width="10.140625" style="8" customWidth="1"/>
    <col min="2065" max="2065" width="9.140625" style="8" customWidth="1"/>
    <col min="2066" max="2066" width="9.5703125" style="8" customWidth="1"/>
    <col min="2067" max="2067" width="5.28515625" style="8" bestFit="1" customWidth="1"/>
    <col min="2068" max="2068" width="5.140625" style="8" customWidth="1"/>
    <col min="2069" max="2069" width="7.42578125" style="8" bestFit="1" customWidth="1"/>
    <col min="2070" max="2070" width="8.5703125" style="8" bestFit="1" customWidth="1"/>
    <col min="2071" max="2073" width="13.140625" style="8" bestFit="1" customWidth="1"/>
    <col min="2074" max="2074" width="5.140625" style="8"/>
    <col min="2075" max="2075" width="29.42578125" style="8" bestFit="1" customWidth="1"/>
    <col min="2076" max="2304" width="5.140625" style="8"/>
    <col min="2305" max="2305" width="4.5703125" style="8" customWidth="1"/>
    <col min="2306" max="2306" width="23.5703125" style="8" customWidth="1"/>
    <col min="2307" max="2307" width="30.28515625" style="8" customWidth="1"/>
    <col min="2308" max="2308" width="10.42578125" style="8" customWidth="1"/>
    <col min="2309" max="2309" width="6.7109375" style="8" bestFit="1" customWidth="1"/>
    <col min="2310" max="2310" width="6.140625" style="8" customWidth="1"/>
    <col min="2311" max="2311" width="5" style="8" customWidth="1"/>
    <col min="2312" max="2312" width="6.42578125" style="8" customWidth="1"/>
    <col min="2313" max="2315" width="5.42578125" style="8" customWidth="1"/>
    <col min="2316" max="2316" width="5.28515625" style="8" customWidth="1"/>
    <col min="2317" max="2317" width="5.42578125" style="8" customWidth="1"/>
    <col min="2318" max="2318" width="5.7109375" style="8" bestFit="1" customWidth="1"/>
    <col min="2319" max="2319" width="9.42578125" style="8" customWidth="1"/>
    <col min="2320" max="2320" width="10.140625" style="8" customWidth="1"/>
    <col min="2321" max="2321" width="9.140625" style="8" customWidth="1"/>
    <col min="2322" max="2322" width="9.5703125" style="8" customWidth="1"/>
    <col min="2323" max="2323" width="5.28515625" style="8" bestFit="1" customWidth="1"/>
    <col min="2324" max="2324" width="5.140625" style="8" customWidth="1"/>
    <col min="2325" max="2325" width="7.42578125" style="8" bestFit="1" customWidth="1"/>
    <col min="2326" max="2326" width="8.5703125" style="8" bestFit="1" customWidth="1"/>
    <col min="2327" max="2329" width="13.140625" style="8" bestFit="1" customWidth="1"/>
    <col min="2330" max="2330" width="5.140625" style="8"/>
    <col min="2331" max="2331" width="29.42578125" style="8" bestFit="1" customWidth="1"/>
    <col min="2332" max="2560" width="5.140625" style="8"/>
    <col min="2561" max="2561" width="4.5703125" style="8" customWidth="1"/>
    <col min="2562" max="2562" width="23.5703125" style="8" customWidth="1"/>
    <col min="2563" max="2563" width="30.28515625" style="8" customWidth="1"/>
    <col min="2564" max="2564" width="10.42578125" style="8" customWidth="1"/>
    <col min="2565" max="2565" width="6.7109375" style="8" bestFit="1" customWidth="1"/>
    <col min="2566" max="2566" width="6.140625" style="8" customWidth="1"/>
    <col min="2567" max="2567" width="5" style="8" customWidth="1"/>
    <col min="2568" max="2568" width="6.42578125" style="8" customWidth="1"/>
    <col min="2569" max="2571" width="5.42578125" style="8" customWidth="1"/>
    <col min="2572" max="2572" width="5.28515625" style="8" customWidth="1"/>
    <col min="2573" max="2573" width="5.42578125" style="8" customWidth="1"/>
    <col min="2574" max="2574" width="5.7109375" style="8" bestFit="1" customWidth="1"/>
    <col min="2575" max="2575" width="9.42578125" style="8" customWidth="1"/>
    <col min="2576" max="2576" width="10.140625" style="8" customWidth="1"/>
    <col min="2577" max="2577" width="9.140625" style="8" customWidth="1"/>
    <col min="2578" max="2578" width="9.5703125" style="8" customWidth="1"/>
    <col min="2579" max="2579" width="5.28515625" style="8" bestFit="1" customWidth="1"/>
    <col min="2580" max="2580" width="5.140625" style="8" customWidth="1"/>
    <col min="2581" max="2581" width="7.42578125" style="8" bestFit="1" customWidth="1"/>
    <col min="2582" max="2582" width="8.5703125" style="8" bestFit="1" customWidth="1"/>
    <col min="2583" max="2585" width="13.140625" style="8" bestFit="1" customWidth="1"/>
    <col min="2586" max="2586" width="5.140625" style="8"/>
    <col min="2587" max="2587" width="29.42578125" style="8" bestFit="1" customWidth="1"/>
    <col min="2588" max="2816" width="5.140625" style="8"/>
    <col min="2817" max="2817" width="4.5703125" style="8" customWidth="1"/>
    <col min="2818" max="2818" width="23.5703125" style="8" customWidth="1"/>
    <col min="2819" max="2819" width="30.28515625" style="8" customWidth="1"/>
    <col min="2820" max="2820" width="10.42578125" style="8" customWidth="1"/>
    <col min="2821" max="2821" width="6.7109375" style="8" bestFit="1" customWidth="1"/>
    <col min="2822" max="2822" width="6.140625" style="8" customWidth="1"/>
    <col min="2823" max="2823" width="5" style="8" customWidth="1"/>
    <col min="2824" max="2824" width="6.42578125" style="8" customWidth="1"/>
    <col min="2825" max="2827" width="5.42578125" style="8" customWidth="1"/>
    <col min="2828" max="2828" width="5.28515625" style="8" customWidth="1"/>
    <col min="2829" max="2829" width="5.42578125" style="8" customWidth="1"/>
    <col min="2830" max="2830" width="5.7109375" style="8" bestFit="1" customWidth="1"/>
    <col min="2831" max="2831" width="9.42578125" style="8" customWidth="1"/>
    <col min="2832" max="2832" width="10.140625" style="8" customWidth="1"/>
    <col min="2833" max="2833" width="9.140625" style="8" customWidth="1"/>
    <col min="2834" max="2834" width="9.5703125" style="8" customWidth="1"/>
    <col min="2835" max="2835" width="5.28515625" style="8" bestFit="1" customWidth="1"/>
    <col min="2836" max="2836" width="5.140625" style="8" customWidth="1"/>
    <col min="2837" max="2837" width="7.42578125" style="8" bestFit="1" customWidth="1"/>
    <col min="2838" max="2838" width="8.5703125" style="8" bestFit="1" customWidth="1"/>
    <col min="2839" max="2841" width="13.140625" style="8" bestFit="1" customWidth="1"/>
    <col min="2842" max="2842" width="5.140625" style="8"/>
    <col min="2843" max="2843" width="29.42578125" style="8" bestFit="1" customWidth="1"/>
    <col min="2844" max="3072" width="5.140625" style="8"/>
    <col min="3073" max="3073" width="4.5703125" style="8" customWidth="1"/>
    <col min="3074" max="3074" width="23.5703125" style="8" customWidth="1"/>
    <col min="3075" max="3075" width="30.28515625" style="8" customWidth="1"/>
    <col min="3076" max="3076" width="10.42578125" style="8" customWidth="1"/>
    <col min="3077" max="3077" width="6.7109375" style="8" bestFit="1" customWidth="1"/>
    <col min="3078" max="3078" width="6.140625" style="8" customWidth="1"/>
    <col min="3079" max="3079" width="5" style="8" customWidth="1"/>
    <col min="3080" max="3080" width="6.42578125" style="8" customWidth="1"/>
    <col min="3081" max="3083" width="5.42578125" style="8" customWidth="1"/>
    <col min="3084" max="3084" width="5.28515625" style="8" customWidth="1"/>
    <col min="3085" max="3085" width="5.42578125" style="8" customWidth="1"/>
    <col min="3086" max="3086" width="5.7109375" style="8" bestFit="1" customWidth="1"/>
    <col min="3087" max="3087" width="9.42578125" style="8" customWidth="1"/>
    <col min="3088" max="3088" width="10.140625" style="8" customWidth="1"/>
    <col min="3089" max="3089" width="9.140625" style="8" customWidth="1"/>
    <col min="3090" max="3090" width="9.5703125" style="8" customWidth="1"/>
    <col min="3091" max="3091" width="5.28515625" style="8" bestFit="1" customWidth="1"/>
    <col min="3092" max="3092" width="5.140625" style="8" customWidth="1"/>
    <col min="3093" max="3093" width="7.42578125" style="8" bestFit="1" customWidth="1"/>
    <col min="3094" max="3094" width="8.5703125" style="8" bestFit="1" customWidth="1"/>
    <col min="3095" max="3097" width="13.140625" style="8" bestFit="1" customWidth="1"/>
    <col min="3098" max="3098" width="5.140625" style="8"/>
    <col min="3099" max="3099" width="29.42578125" style="8" bestFit="1" customWidth="1"/>
    <col min="3100" max="3328" width="5.140625" style="8"/>
    <col min="3329" max="3329" width="4.5703125" style="8" customWidth="1"/>
    <col min="3330" max="3330" width="23.5703125" style="8" customWidth="1"/>
    <col min="3331" max="3331" width="30.28515625" style="8" customWidth="1"/>
    <col min="3332" max="3332" width="10.42578125" style="8" customWidth="1"/>
    <col min="3333" max="3333" width="6.7109375" style="8" bestFit="1" customWidth="1"/>
    <col min="3334" max="3334" width="6.140625" style="8" customWidth="1"/>
    <col min="3335" max="3335" width="5" style="8" customWidth="1"/>
    <col min="3336" max="3336" width="6.42578125" style="8" customWidth="1"/>
    <col min="3337" max="3339" width="5.42578125" style="8" customWidth="1"/>
    <col min="3340" max="3340" width="5.28515625" style="8" customWidth="1"/>
    <col min="3341" max="3341" width="5.42578125" style="8" customWidth="1"/>
    <col min="3342" max="3342" width="5.7109375" style="8" bestFit="1" customWidth="1"/>
    <col min="3343" max="3343" width="9.42578125" style="8" customWidth="1"/>
    <col min="3344" max="3344" width="10.140625" style="8" customWidth="1"/>
    <col min="3345" max="3345" width="9.140625" style="8" customWidth="1"/>
    <col min="3346" max="3346" width="9.5703125" style="8" customWidth="1"/>
    <col min="3347" max="3347" width="5.28515625" style="8" bestFit="1" customWidth="1"/>
    <col min="3348" max="3348" width="5.140625" style="8" customWidth="1"/>
    <col min="3349" max="3349" width="7.42578125" style="8" bestFit="1" customWidth="1"/>
    <col min="3350" max="3350" width="8.5703125" style="8" bestFit="1" customWidth="1"/>
    <col min="3351" max="3353" width="13.140625" style="8" bestFit="1" customWidth="1"/>
    <col min="3354" max="3354" width="5.140625" style="8"/>
    <col min="3355" max="3355" width="29.42578125" style="8" bestFit="1" customWidth="1"/>
    <col min="3356" max="3584" width="5.140625" style="8"/>
    <col min="3585" max="3585" width="4.5703125" style="8" customWidth="1"/>
    <col min="3586" max="3586" width="23.5703125" style="8" customWidth="1"/>
    <col min="3587" max="3587" width="30.28515625" style="8" customWidth="1"/>
    <col min="3588" max="3588" width="10.42578125" style="8" customWidth="1"/>
    <col min="3589" max="3589" width="6.7109375" style="8" bestFit="1" customWidth="1"/>
    <col min="3590" max="3590" width="6.140625" style="8" customWidth="1"/>
    <col min="3591" max="3591" width="5" style="8" customWidth="1"/>
    <col min="3592" max="3592" width="6.42578125" style="8" customWidth="1"/>
    <col min="3593" max="3595" width="5.42578125" style="8" customWidth="1"/>
    <col min="3596" max="3596" width="5.28515625" style="8" customWidth="1"/>
    <col min="3597" max="3597" width="5.42578125" style="8" customWidth="1"/>
    <col min="3598" max="3598" width="5.7109375" style="8" bestFit="1" customWidth="1"/>
    <col min="3599" max="3599" width="9.42578125" style="8" customWidth="1"/>
    <col min="3600" max="3600" width="10.140625" style="8" customWidth="1"/>
    <col min="3601" max="3601" width="9.140625" style="8" customWidth="1"/>
    <col min="3602" max="3602" width="9.5703125" style="8" customWidth="1"/>
    <col min="3603" max="3603" width="5.28515625" style="8" bestFit="1" customWidth="1"/>
    <col min="3604" max="3604" width="5.140625" style="8" customWidth="1"/>
    <col min="3605" max="3605" width="7.42578125" style="8" bestFit="1" customWidth="1"/>
    <col min="3606" max="3606" width="8.5703125" style="8" bestFit="1" customWidth="1"/>
    <col min="3607" max="3609" width="13.140625" style="8" bestFit="1" customWidth="1"/>
    <col min="3610" max="3610" width="5.140625" style="8"/>
    <col min="3611" max="3611" width="29.42578125" style="8" bestFit="1" customWidth="1"/>
    <col min="3612" max="3840" width="5.140625" style="8"/>
    <col min="3841" max="3841" width="4.5703125" style="8" customWidth="1"/>
    <col min="3842" max="3842" width="23.5703125" style="8" customWidth="1"/>
    <col min="3843" max="3843" width="30.28515625" style="8" customWidth="1"/>
    <col min="3844" max="3844" width="10.42578125" style="8" customWidth="1"/>
    <col min="3845" max="3845" width="6.7109375" style="8" bestFit="1" customWidth="1"/>
    <col min="3846" max="3846" width="6.140625" style="8" customWidth="1"/>
    <col min="3847" max="3847" width="5" style="8" customWidth="1"/>
    <col min="3848" max="3848" width="6.42578125" style="8" customWidth="1"/>
    <col min="3849" max="3851" width="5.42578125" style="8" customWidth="1"/>
    <col min="3852" max="3852" width="5.28515625" style="8" customWidth="1"/>
    <col min="3853" max="3853" width="5.42578125" style="8" customWidth="1"/>
    <col min="3854" max="3854" width="5.7109375" style="8" bestFit="1" customWidth="1"/>
    <col min="3855" max="3855" width="9.42578125" style="8" customWidth="1"/>
    <col min="3856" max="3856" width="10.140625" style="8" customWidth="1"/>
    <col min="3857" max="3857" width="9.140625" style="8" customWidth="1"/>
    <col min="3858" max="3858" width="9.5703125" style="8" customWidth="1"/>
    <col min="3859" max="3859" width="5.28515625" style="8" bestFit="1" customWidth="1"/>
    <col min="3860" max="3860" width="5.140625" style="8" customWidth="1"/>
    <col min="3861" max="3861" width="7.42578125" style="8" bestFit="1" customWidth="1"/>
    <col min="3862" max="3862" width="8.5703125" style="8" bestFit="1" customWidth="1"/>
    <col min="3863" max="3865" width="13.140625" style="8" bestFit="1" customWidth="1"/>
    <col min="3866" max="3866" width="5.140625" style="8"/>
    <col min="3867" max="3867" width="29.42578125" style="8" bestFit="1" customWidth="1"/>
    <col min="3868" max="4096" width="5.140625" style="8"/>
    <col min="4097" max="4097" width="4.5703125" style="8" customWidth="1"/>
    <col min="4098" max="4098" width="23.5703125" style="8" customWidth="1"/>
    <col min="4099" max="4099" width="30.28515625" style="8" customWidth="1"/>
    <col min="4100" max="4100" width="10.42578125" style="8" customWidth="1"/>
    <col min="4101" max="4101" width="6.7109375" style="8" bestFit="1" customWidth="1"/>
    <col min="4102" max="4102" width="6.140625" style="8" customWidth="1"/>
    <col min="4103" max="4103" width="5" style="8" customWidth="1"/>
    <col min="4104" max="4104" width="6.42578125" style="8" customWidth="1"/>
    <col min="4105" max="4107" width="5.42578125" style="8" customWidth="1"/>
    <col min="4108" max="4108" width="5.28515625" style="8" customWidth="1"/>
    <col min="4109" max="4109" width="5.42578125" style="8" customWidth="1"/>
    <col min="4110" max="4110" width="5.7109375" style="8" bestFit="1" customWidth="1"/>
    <col min="4111" max="4111" width="9.42578125" style="8" customWidth="1"/>
    <col min="4112" max="4112" width="10.140625" style="8" customWidth="1"/>
    <col min="4113" max="4113" width="9.140625" style="8" customWidth="1"/>
    <col min="4114" max="4114" width="9.5703125" style="8" customWidth="1"/>
    <col min="4115" max="4115" width="5.28515625" style="8" bestFit="1" customWidth="1"/>
    <col min="4116" max="4116" width="5.140625" style="8" customWidth="1"/>
    <col min="4117" max="4117" width="7.42578125" style="8" bestFit="1" customWidth="1"/>
    <col min="4118" max="4118" width="8.5703125" style="8" bestFit="1" customWidth="1"/>
    <col min="4119" max="4121" width="13.140625" style="8" bestFit="1" customWidth="1"/>
    <col min="4122" max="4122" width="5.140625" style="8"/>
    <col min="4123" max="4123" width="29.42578125" style="8" bestFit="1" customWidth="1"/>
    <col min="4124" max="4352" width="5.140625" style="8"/>
    <col min="4353" max="4353" width="4.5703125" style="8" customWidth="1"/>
    <col min="4354" max="4354" width="23.5703125" style="8" customWidth="1"/>
    <col min="4355" max="4355" width="30.28515625" style="8" customWidth="1"/>
    <col min="4356" max="4356" width="10.42578125" style="8" customWidth="1"/>
    <col min="4357" max="4357" width="6.7109375" style="8" bestFit="1" customWidth="1"/>
    <col min="4358" max="4358" width="6.140625" style="8" customWidth="1"/>
    <col min="4359" max="4359" width="5" style="8" customWidth="1"/>
    <col min="4360" max="4360" width="6.42578125" style="8" customWidth="1"/>
    <col min="4361" max="4363" width="5.42578125" style="8" customWidth="1"/>
    <col min="4364" max="4364" width="5.28515625" style="8" customWidth="1"/>
    <col min="4365" max="4365" width="5.42578125" style="8" customWidth="1"/>
    <col min="4366" max="4366" width="5.7109375" style="8" bestFit="1" customWidth="1"/>
    <col min="4367" max="4367" width="9.42578125" style="8" customWidth="1"/>
    <col min="4368" max="4368" width="10.140625" style="8" customWidth="1"/>
    <col min="4369" max="4369" width="9.140625" style="8" customWidth="1"/>
    <col min="4370" max="4370" width="9.5703125" style="8" customWidth="1"/>
    <col min="4371" max="4371" width="5.28515625" style="8" bestFit="1" customWidth="1"/>
    <col min="4372" max="4372" width="5.140625" style="8" customWidth="1"/>
    <col min="4373" max="4373" width="7.42578125" style="8" bestFit="1" customWidth="1"/>
    <col min="4374" max="4374" width="8.5703125" style="8" bestFit="1" customWidth="1"/>
    <col min="4375" max="4377" width="13.140625" style="8" bestFit="1" customWidth="1"/>
    <col min="4378" max="4378" width="5.140625" style="8"/>
    <col min="4379" max="4379" width="29.42578125" style="8" bestFit="1" customWidth="1"/>
    <col min="4380" max="4608" width="5.140625" style="8"/>
    <col min="4609" max="4609" width="4.5703125" style="8" customWidth="1"/>
    <col min="4610" max="4610" width="23.5703125" style="8" customWidth="1"/>
    <col min="4611" max="4611" width="30.28515625" style="8" customWidth="1"/>
    <col min="4612" max="4612" width="10.42578125" style="8" customWidth="1"/>
    <col min="4613" max="4613" width="6.7109375" style="8" bestFit="1" customWidth="1"/>
    <col min="4614" max="4614" width="6.140625" style="8" customWidth="1"/>
    <col min="4615" max="4615" width="5" style="8" customWidth="1"/>
    <col min="4616" max="4616" width="6.42578125" style="8" customWidth="1"/>
    <col min="4617" max="4619" width="5.42578125" style="8" customWidth="1"/>
    <col min="4620" max="4620" width="5.28515625" style="8" customWidth="1"/>
    <col min="4621" max="4621" width="5.42578125" style="8" customWidth="1"/>
    <col min="4622" max="4622" width="5.7109375" style="8" bestFit="1" customWidth="1"/>
    <col min="4623" max="4623" width="9.42578125" style="8" customWidth="1"/>
    <col min="4624" max="4624" width="10.140625" style="8" customWidth="1"/>
    <col min="4625" max="4625" width="9.140625" style="8" customWidth="1"/>
    <col min="4626" max="4626" width="9.5703125" style="8" customWidth="1"/>
    <col min="4627" max="4627" width="5.28515625" style="8" bestFit="1" customWidth="1"/>
    <col min="4628" max="4628" width="5.140625" style="8" customWidth="1"/>
    <col min="4629" max="4629" width="7.42578125" style="8" bestFit="1" customWidth="1"/>
    <col min="4630" max="4630" width="8.5703125" style="8" bestFit="1" customWidth="1"/>
    <col min="4631" max="4633" width="13.140625" style="8" bestFit="1" customWidth="1"/>
    <col min="4634" max="4634" width="5.140625" style="8"/>
    <col min="4635" max="4635" width="29.42578125" style="8" bestFit="1" customWidth="1"/>
    <col min="4636" max="4864" width="5.140625" style="8"/>
    <col min="4865" max="4865" width="4.5703125" style="8" customWidth="1"/>
    <col min="4866" max="4866" width="23.5703125" style="8" customWidth="1"/>
    <col min="4867" max="4867" width="30.28515625" style="8" customWidth="1"/>
    <col min="4868" max="4868" width="10.42578125" style="8" customWidth="1"/>
    <col min="4869" max="4869" width="6.7109375" style="8" bestFit="1" customWidth="1"/>
    <col min="4870" max="4870" width="6.140625" style="8" customWidth="1"/>
    <col min="4871" max="4871" width="5" style="8" customWidth="1"/>
    <col min="4872" max="4872" width="6.42578125" style="8" customWidth="1"/>
    <col min="4873" max="4875" width="5.42578125" style="8" customWidth="1"/>
    <col min="4876" max="4876" width="5.28515625" style="8" customWidth="1"/>
    <col min="4877" max="4877" width="5.42578125" style="8" customWidth="1"/>
    <col min="4878" max="4878" width="5.7109375" style="8" bestFit="1" customWidth="1"/>
    <col min="4879" max="4879" width="9.42578125" style="8" customWidth="1"/>
    <col min="4880" max="4880" width="10.140625" style="8" customWidth="1"/>
    <col min="4881" max="4881" width="9.140625" style="8" customWidth="1"/>
    <col min="4882" max="4882" width="9.5703125" style="8" customWidth="1"/>
    <col min="4883" max="4883" width="5.28515625" style="8" bestFit="1" customWidth="1"/>
    <col min="4884" max="4884" width="5.140625" style="8" customWidth="1"/>
    <col min="4885" max="4885" width="7.42578125" style="8" bestFit="1" customWidth="1"/>
    <col min="4886" max="4886" width="8.5703125" style="8" bestFit="1" customWidth="1"/>
    <col min="4887" max="4889" width="13.140625" style="8" bestFit="1" customWidth="1"/>
    <col min="4890" max="4890" width="5.140625" style="8"/>
    <col min="4891" max="4891" width="29.42578125" style="8" bestFit="1" customWidth="1"/>
    <col min="4892" max="5120" width="5.140625" style="8"/>
    <col min="5121" max="5121" width="4.5703125" style="8" customWidth="1"/>
    <col min="5122" max="5122" width="23.5703125" style="8" customWidth="1"/>
    <col min="5123" max="5123" width="30.28515625" style="8" customWidth="1"/>
    <col min="5124" max="5124" width="10.42578125" style="8" customWidth="1"/>
    <col min="5125" max="5125" width="6.7109375" style="8" bestFit="1" customWidth="1"/>
    <col min="5126" max="5126" width="6.140625" style="8" customWidth="1"/>
    <col min="5127" max="5127" width="5" style="8" customWidth="1"/>
    <col min="5128" max="5128" width="6.42578125" style="8" customWidth="1"/>
    <col min="5129" max="5131" width="5.42578125" style="8" customWidth="1"/>
    <col min="5132" max="5132" width="5.28515625" style="8" customWidth="1"/>
    <col min="5133" max="5133" width="5.42578125" style="8" customWidth="1"/>
    <col min="5134" max="5134" width="5.7109375" style="8" bestFit="1" customWidth="1"/>
    <col min="5135" max="5135" width="9.42578125" style="8" customWidth="1"/>
    <col min="5136" max="5136" width="10.140625" style="8" customWidth="1"/>
    <col min="5137" max="5137" width="9.140625" style="8" customWidth="1"/>
    <col min="5138" max="5138" width="9.5703125" style="8" customWidth="1"/>
    <col min="5139" max="5139" width="5.28515625" style="8" bestFit="1" customWidth="1"/>
    <col min="5140" max="5140" width="5.140625" style="8" customWidth="1"/>
    <col min="5141" max="5141" width="7.42578125" style="8" bestFit="1" customWidth="1"/>
    <col min="5142" max="5142" width="8.5703125" style="8" bestFit="1" customWidth="1"/>
    <col min="5143" max="5145" width="13.140625" style="8" bestFit="1" customWidth="1"/>
    <col min="5146" max="5146" width="5.140625" style="8"/>
    <col min="5147" max="5147" width="29.42578125" style="8" bestFit="1" customWidth="1"/>
    <col min="5148" max="5376" width="5.140625" style="8"/>
    <col min="5377" max="5377" width="4.5703125" style="8" customWidth="1"/>
    <col min="5378" max="5378" width="23.5703125" style="8" customWidth="1"/>
    <col min="5379" max="5379" width="30.28515625" style="8" customWidth="1"/>
    <col min="5380" max="5380" width="10.42578125" style="8" customWidth="1"/>
    <col min="5381" max="5381" width="6.7109375" style="8" bestFit="1" customWidth="1"/>
    <col min="5382" max="5382" width="6.140625" style="8" customWidth="1"/>
    <col min="5383" max="5383" width="5" style="8" customWidth="1"/>
    <col min="5384" max="5384" width="6.42578125" style="8" customWidth="1"/>
    <col min="5385" max="5387" width="5.42578125" style="8" customWidth="1"/>
    <col min="5388" max="5388" width="5.28515625" style="8" customWidth="1"/>
    <col min="5389" max="5389" width="5.42578125" style="8" customWidth="1"/>
    <col min="5390" max="5390" width="5.7109375" style="8" bestFit="1" customWidth="1"/>
    <col min="5391" max="5391" width="9.42578125" style="8" customWidth="1"/>
    <col min="5392" max="5392" width="10.140625" style="8" customWidth="1"/>
    <col min="5393" max="5393" width="9.140625" style="8" customWidth="1"/>
    <col min="5394" max="5394" width="9.5703125" style="8" customWidth="1"/>
    <col min="5395" max="5395" width="5.28515625" style="8" bestFit="1" customWidth="1"/>
    <col min="5396" max="5396" width="5.140625" style="8" customWidth="1"/>
    <col min="5397" max="5397" width="7.42578125" style="8" bestFit="1" customWidth="1"/>
    <col min="5398" max="5398" width="8.5703125" style="8" bestFit="1" customWidth="1"/>
    <col min="5399" max="5401" width="13.140625" style="8" bestFit="1" customWidth="1"/>
    <col min="5402" max="5402" width="5.140625" style="8"/>
    <col min="5403" max="5403" width="29.42578125" style="8" bestFit="1" customWidth="1"/>
    <col min="5404" max="5632" width="5.140625" style="8"/>
    <col min="5633" max="5633" width="4.5703125" style="8" customWidth="1"/>
    <col min="5634" max="5634" width="23.5703125" style="8" customWidth="1"/>
    <col min="5635" max="5635" width="30.28515625" style="8" customWidth="1"/>
    <col min="5636" max="5636" width="10.42578125" style="8" customWidth="1"/>
    <col min="5637" max="5637" width="6.7109375" style="8" bestFit="1" customWidth="1"/>
    <col min="5638" max="5638" width="6.140625" style="8" customWidth="1"/>
    <col min="5639" max="5639" width="5" style="8" customWidth="1"/>
    <col min="5640" max="5640" width="6.42578125" style="8" customWidth="1"/>
    <col min="5641" max="5643" width="5.42578125" style="8" customWidth="1"/>
    <col min="5644" max="5644" width="5.28515625" style="8" customWidth="1"/>
    <col min="5645" max="5645" width="5.42578125" style="8" customWidth="1"/>
    <col min="5646" max="5646" width="5.7109375" style="8" bestFit="1" customWidth="1"/>
    <col min="5647" max="5647" width="9.42578125" style="8" customWidth="1"/>
    <col min="5648" max="5648" width="10.140625" style="8" customWidth="1"/>
    <col min="5649" max="5649" width="9.140625" style="8" customWidth="1"/>
    <col min="5650" max="5650" width="9.5703125" style="8" customWidth="1"/>
    <col min="5651" max="5651" width="5.28515625" style="8" bestFit="1" customWidth="1"/>
    <col min="5652" max="5652" width="5.140625" style="8" customWidth="1"/>
    <col min="5653" max="5653" width="7.42578125" style="8" bestFit="1" customWidth="1"/>
    <col min="5654" max="5654" width="8.5703125" style="8" bestFit="1" customWidth="1"/>
    <col min="5655" max="5657" width="13.140625" style="8" bestFit="1" customWidth="1"/>
    <col min="5658" max="5658" width="5.140625" style="8"/>
    <col min="5659" max="5659" width="29.42578125" style="8" bestFit="1" customWidth="1"/>
    <col min="5660" max="5888" width="5.140625" style="8"/>
    <col min="5889" max="5889" width="4.5703125" style="8" customWidth="1"/>
    <col min="5890" max="5890" width="23.5703125" style="8" customWidth="1"/>
    <col min="5891" max="5891" width="30.28515625" style="8" customWidth="1"/>
    <col min="5892" max="5892" width="10.42578125" style="8" customWidth="1"/>
    <col min="5893" max="5893" width="6.7109375" style="8" bestFit="1" customWidth="1"/>
    <col min="5894" max="5894" width="6.140625" style="8" customWidth="1"/>
    <col min="5895" max="5895" width="5" style="8" customWidth="1"/>
    <col min="5896" max="5896" width="6.42578125" style="8" customWidth="1"/>
    <col min="5897" max="5899" width="5.42578125" style="8" customWidth="1"/>
    <col min="5900" max="5900" width="5.28515625" style="8" customWidth="1"/>
    <col min="5901" max="5901" width="5.42578125" style="8" customWidth="1"/>
    <col min="5902" max="5902" width="5.7109375" style="8" bestFit="1" customWidth="1"/>
    <col min="5903" max="5903" width="9.42578125" style="8" customWidth="1"/>
    <col min="5904" max="5904" width="10.140625" style="8" customWidth="1"/>
    <col min="5905" max="5905" width="9.140625" style="8" customWidth="1"/>
    <col min="5906" max="5906" width="9.5703125" style="8" customWidth="1"/>
    <col min="5907" max="5907" width="5.28515625" style="8" bestFit="1" customWidth="1"/>
    <col min="5908" max="5908" width="5.140625" style="8" customWidth="1"/>
    <col min="5909" max="5909" width="7.42578125" style="8" bestFit="1" customWidth="1"/>
    <col min="5910" max="5910" width="8.5703125" style="8" bestFit="1" customWidth="1"/>
    <col min="5911" max="5913" width="13.140625" style="8" bestFit="1" customWidth="1"/>
    <col min="5914" max="5914" width="5.140625" style="8"/>
    <col min="5915" max="5915" width="29.42578125" style="8" bestFit="1" customWidth="1"/>
    <col min="5916" max="6144" width="5.140625" style="8"/>
    <col min="6145" max="6145" width="4.5703125" style="8" customWidth="1"/>
    <col min="6146" max="6146" width="23.5703125" style="8" customWidth="1"/>
    <col min="6147" max="6147" width="30.28515625" style="8" customWidth="1"/>
    <col min="6148" max="6148" width="10.42578125" style="8" customWidth="1"/>
    <col min="6149" max="6149" width="6.7109375" style="8" bestFit="1" customWidth="1"/>
    <col min="6150" max="6150" width="6.140625" style="8" customWidth="1"/>
    <col min="6151" max="6151" width="5" style="8" customWidth="1"/>
    <col min="6152" max="6152" width="6.42578125" style="8" customWidth="1"/>
    <col min="6153" max="6155" width="5.42578125" style="8" customWidth="1"/>
    <col min="6156" max="6156" width="5.28515625" style="8" customWidth="1"/>
    <col min="6157" max="6157" width="5.42578125" style="8" customWidth="1"/>
    <col min="6158" max="6158" width="5.7109375" style="8" bestFit="1" customWidth="1"/>
    <col min="6159" max="6159" width="9.42578125" style="8" customWidth="1"/>
    <col min="6160" max="6160" width="10.140625" style="8" customWidth="1"/>
    <col min="6161" max="6161" width="9.140625" style="8" customWidth="1"/>
    <col min="6162" max="6162" width="9.5703125" style="8" customWidth="1"/>
    <col min="6163" max="6163" width="5.28515625" style="8" bestFit="1" customWidth="1"/>
    <col min="6164" max="6164" width="5.140625" style="8" customWidth="1"/>
    <col min="6165" max="6165" width="7.42578125" style="8" bestFit="1" customWidth="1"/>
    <col min="6166" max="6166" width="8.5703125" style="8" bestFit="1" customWidth="1"/>
    <col min="6167" max="6169" width="13.140625" style="8" bestFit="1" customWidth="1"/>
    <col min="6170" max="6170" width="5.140625" style="8"/>
    <col min="6171" max="6171" width="29.42578125" style="8" bestFit="1" customWidth="1"/>
    <col min="6172" max="6400" width="5.140625" style="8"/>
    <col min="6401" max="6401" width="4.5703125" style="8" customWidth="1"/>
    <col min="6402" max="6402" width="23.5703125" style="8" customWidth="1"/>
    <col min="6403" max="6403" width="30.28515625" style="8" customWidth="1"/>
    <col min="6404" max="6404" width="10.42578125" style="8" customWidth="1"/>
    <col min="6405" max="6405" width="6.7109375" style="8" bestFit="1" customWidth="1"/>
    <col min="6406" max="6406" width="6.140625" style="8" customWidth="1"/>
    <col min="6407" max="6407" width="5" style="8" customWidth="1"/>
    <col min="6408" max="6408" width="6.42578125" style="8" customWidth="1"/>
    <col min="6409" max="6411" width="5.42578125" style="8" customWidth="1"/>
    <col min="6412" max="6412" width="5.28515625" style="8" customWidth="1"/>
    <col min="6413" max="6413" width="5.42578125" style="8" customWidth="1"/>
    <col min="6414" max="6414" width="5.7109375" style="8" bestFit="1" customWidth="1"/>
    <col min="6415" max="6415" width="9.42578125" style="8" customWidth="1"/>
    <col min="6416" max="6416" width="10.140625" style="8" customWidth="1"/>
    <col min="6417" max="6417" width="9.140625" style="8" customWidth="1"/>
    <col min="6418" max="6418" width="9.5703125" style="8" customWidth="1"/>
    <col min="6419" max="6419" width="5.28515625" style="8" bestFit="1" customWidth="1"/>
    <col min="6420" max="6420" width="5.140625" style="8" customWidth="1"/>
    <col min="6421" max="6421" width="7.42578125" style="8" bestFit="1" customWidth="1"/>
    <col min="6422" max="6422" width="8.5703125" style="8" bestFit="1" customWidth="1"/>
    <col min="6423" max="6425" width="13.140625" style="8" bestFit="1" customWidth="1"/>
    <col min="6426" max="6426" width="5.140625" style="8"/>
    <col min="6427" max="6427" width="29.42578125" style="8" bestFit="1" customWidth="1"/>
    <col min="6428" max="6656" width="5.140625" style="8"/>
    <col min="6657" max="6657" width="4.5703125" style="8" customWidth="1"/>
    <col min="6658" max="6658" width="23.5703125" style="8" customWidth="1"/>
    <col min="6659" max="6659" width="30.28515625" style="8" customWidth="1"/>
    <col min="6660" max="6660" width="10.42578125" style="8" customWidth="1"/>
    <col min="6661" max="6661" width="6.7109375" style="8" bestFit="1" customWidth="1"/>
    <col min="6662" max="6662" width="6.140625" style="8" customWidth="1"/>
    <col min="6663" max="6663" width="5" style="8" customWidth="1"/>
    <col min="6664" max="6664" width="6.42578125" style="8" customWidth="1"/>
    <col min="6665" max="6667" width="5.42578125" style="8" customWidth="1"/>
    <col min="6668" max="6668" width="5.28515625" style="8" customWidth="1"/>
    <col min="6669" max="6669" width="5.42578125" style="8" customWidth="1"/>
    <col min="6670" max="6670" width="5.7109375" style="8" bestFit="1" customWidth="1"/>
    <col min="6671" max="6671" width="9.42578125" style="8" customWidth="1"/>
    <col min="6672" max="6672" width="10.140625" style="8" customWidth="1"/>
    <col min="6673" max="6673" width="9.140625" style="8" customWidth="1"/>
    <col min="6674" max="6674" width="9.5703125" style="8" customWidth="1"/>
    <col min="6675" max="6675" width="5.28515625" style="8" bestFit="1" customWidth="1"/>
    <col min="6676" max="6676" width="5.140625" style="8" customWidth="1"/>
    <col min="6677" max="6677" width="7.42578125" style="8" bestFit="1" customWidth="1"/>
    <col min="6678" max="6678" width="8.5703125" style="8" bestFit="1" customWidth="1"/>
    <col min="6679" max="6681" width="13.140625" style="8" bestFit="1" customWidth="1"/>
    <col min="6682" max="6682" width="5.140625" style="8"/>
    <col min="6683" max="6683" width="29.42578125" style="8" bestFit="1" customWidth="1"/>
    <col min="6684" max="6912" width="5.140625" style="8"/>
    <col min="6913" max="6913" width="4.5703125" style="8" customWidth="1"/>
    <col min="6914" max="6914" width="23.5703125" style="8" customWidth="1"/>
    <col min="6915" max="6915" width="30.28515625" style="8" customWidth="1"/>
    <col min="6916" max="6916" width="10.42578125" style="8" customWidth="1"/>
    <col min="6917" max="6917" width="6.7109375" style="8" bestFit="1" customWidth="1"/>
    <col min="6918" max="6918" width="6.140625" style="8" customWidth="1"/>
    <col min="6919" max="6919" width="5" style="8" customWidth="1"/>
    <col min="6920" max="6920" width="6.42578125" style="8" customWidth="1"/>
    <col min="6921" max="6923" width="5.42578125" style="8" customWidth="1"/>
    <col min="6924" max="6924" width="5.28515625" style="8" customWidth="1"/>
    <col min="6925" max="6925" width="5.42578125" style="8" customWidth="1"/>
    <col min="6926" max="6926" width="5.7109375" style="8" bestFit="1" customWidth="1"/>
    <col min="6927" max="6927" width="9.42578125" style="8" customWidth="1"/>
    <col min="6928" max="6928" width="10.140625" style="8" customWidth="1"/>
    <col min="6929" max="6929" width="9.140625" style="8" customWidth="1"/>
    <col min="6930" max="6930" width="9.5703125" style="8" customWidth="1"/>
    <col min="6931" max="6931" width="5.28515625" style="8" bestFit="1" customWidth="1"/>
    <col min="6932" max="6932" width="5.140625" style="8" customWidth="1"/>
    <col min="6933" max="6933" width="7.42578125" style="8" bestFit="1" customWidth="1"/>
    <col min="6934" max="6934" width="8.5703125" style="8" bestFit="1" customWidth="1"/>
    <col min="6935" max="6937" width="13.140625" style="8" bestFit="1" customWidth="1"/>
    <col min="6938" max="6938" width="5.140625" style="8"/>
    <col min="6939" max="6939" width="29.42578125" style="8" bestFit="1" customWidth="1"/>
    <col min="6940" max="7168" width="5.140625" style="8"/>
    <col min="7169" max="7169" width="4.5703125" style="8" customWidth="1"/>
    <col min="7170" max="7170" width="23.5703125" style="8" customWidth="1"/>
    <col min="7171" max="7171" width="30.28515625" style="8" customWidth="1"/>
    <col min="7172" max="7172" width="10.42578125" style="8" customWidth="1"/>
    <col min="7173" max="7173" width="6.7109375" style="8" bestFit="1" customWidth="1"/>
    <col min="7174" max="7174" width="6.140625" style="8" customWidth="1"/>
    <col min="7175" max="7175" width="5" style="8" customWidth="1"/>
    <col min="7176" max="7176" width="6.42578125" style="8" customWidth="1"/>
    <col min="7177" max="7179" width="5.42578125" style="8" customWidth="1"/>
    <col min="7180" max="7180" width="5.28515625" style="8" customWidth="1"/>
    <col min="7181" max="7181" width="5.42578125" style="8" customWidth="1"/>
    <col min="7182" max="7182" width="5.7109375" style="8" bestFit="1" customWidth="1"/>
    <col min="7183" max="7183" width="9.42578125" style="8" customWidth="1"/>
    <col min="7184" max="7184" width="10.140625" style="8" customWidth="1"/>
    <col min="7185" max="7185" width="9.140625" style="8" customWidth="1"/>
    <col min="7186" max="7186" width="9.5703125" style="8" customWidth="1"/>
    <col min="7187" max="7187" width="5.28515625" style="8" bestFit="1" customWidth="1"/>
    <col min="7188" max="7188" width="5.140625" style="8" customWidth="1"/>
    <col min="7189" max="7189" width="7.42578125" style="8" bestFit="1" customWidth="1"/>
    <col min="7190" max="7190" width="8.5703125" style="8" bestFit="1" customWidth="1"/>
    <col min="7191" max="7193" width="13.140625" style="8" bestFit="1" customWidth="1"/>
    <col min="7194" max="7194" width="5.140625" style="8"/>
    <col min="7195" max="7195" width="29.42578125" style="8" bestFit="1" customWidth="1"/>
    <col min="7196" max="7424" width="5.140625" style="8"/>
    <col min="7425" max="7425" width="4.5703125" style="8" customWidth="1"/>
    <col min="7426" max="7426" width="23.5703125" style="8" customWidth="1"/>
    <col min="7427" max="7427" width="30.28515625" style="8" customWidth="1"/>
    <col min="7428" max="7428" width="10.42578125" style="8" customWidth="1"/>
    <col min="7429" max="7429" width="6.7109375" style="8" bestFit="1" customWidth="1"/>
    <col min="7430" max="7430" width="6.140625" style="8" customWidth="1"/>
    <col min="7431" max="7431" width="5" style="8" customWidth="1"/>
    <col min="7432" max="7432" width="6.42578125" style="8" customWidth="1"/>
    <col min="7433" max="7435" width="5.42578125" style="8" customWidth="1"/>
    <col min="7436" max="7436" width="5.28515625" style="8" customWidth="1"/>
    <col min="7437" max="7437" width="5.42578125" style="8" customWidth="1"/>
    <col min="7438" max="7438" width="5.7109375" style="8" bestFit="1" customWidth="1"/>
    <col min="7439" max="7439" width="9.42578125" style="8" customWidth="1"/>
    <col min="7440" max="7440" width="10.140625" style="8" customWidth="1"/>
    <col min="7441" max="7441" width="9.140625" style="8" customWidth="1"/>
    <col min="7442" max="7442" width="9.5703125" style="8" customWidth="1"/>
    <col min="7443" max="7443" width="5.28515625" style="8" bestFit="1" customWidth="1"/>
    <col min="7444" max="7444" width="5.140625" style="8" customWidth="1"/>
    <col min="7445" max="7445" width="7.42578125" style="8" bestFit="1" customWidth="1"/>
    <col min="7446" max="7446" width="8.5703125" style="8" bestFit="1" customWidth="1"/>
    <col min="7447" max="7449" width="13.140625" style="8" bestFit="1" customWidth="1"/>
    <col min="7450" max="7450" width="5.140625" style="8"/>
    <col min="7451" max="7451" width="29.42578125" style="8" bestFit="1" customWidth="1"/>
    <col min="7452" max="7680" width="5.140625" style="8"/>
    <col min="7681" max="7681" width="4.5703125" style="8" customWidth="1"/>
    <col min="7682" max="7682" width="23.5703125" style="8" customWidth="1"/>
    <col min="7683" max="7683" width="30.28515625" style="8" customWidth="1"/>
    <col min="7684" max="7684" width="10.42578125" style="8" customWidth="1"/>
    <col min="7685" max="7685" width="6.7109375" style="8" bestFit="1" customWidth="1"/>
    <col min="7686" max="7686" width="6.140625" style="8" customWidth="1"/>
    <col min="7687" max="7687" width="5" style="8" customWidth="1"/>
    <col min="7688" max="7688" width="6.42578125" style="8" customWidth="1"/>
    <col min="7689" max="7691" width="5.42578125" style="8" customWidth="1"/>
    <col min="7692" max="7692" width="5.28515625" style="8" customWidth="1"/>
    <col min="7693" max="7693" width="5.42578125" style="8" customWidth="1"/>
    <col min="7694" max="7694" width="5.7109375" style="8" bestFit="1" customWidth="1"/>
    <col min="7695" max="7695" width="9.42578125" style="8" customWidth="1"/>
    <col min="7696" max="7696" width="10.140625" style="8" customWidth="1"/>
    <col min="7697" max="7697" width="9.140625" style="8" customWidth="1"/>
    <col min="7698" max="7698" width="9.5703125" style="8" customWidth="1"/>
    <col min="7699" max="7699" width="5.28515625" style="8" bestFit="1" customWidth="1"/>
    <col min="7700" max="7700" width="5.140625" style="8" customWidth="1"/>
    <col min="7701" max="7701" width="7.42578125" style="8" bestFit="1" customWidth="1"/>
    <col min="7702" max="7702" width="8.5703125" style="8" bestFit="1" customWidth="1"/>
    <col min="7703" max="7705" width="13.140625" style="8" bestFit="1" customWidth="1"/>
    <col min="7706" max="7706" width="5.140625" style="8"/>
    <col min="7707" max="7707" width="29.42578125" style="8" bestFit="1" customWidth="1"/>
    <col min="7708" max="7936" width="5.140625" style="8"/>
    <col min="7937" max="7937" width="4.5703125" style="8" customWidth="1"/>
    <col min="7938" max="7938" width="23.5703125" style="8" customWidth="1"/>
    <col min="7939" max="7939" width="30.28515625" style="8" customWidth="1"/>
    <col min="7940" max="7940" width="10.42578125" style="8" customWidth="1"/>
    <col min="7941" max="7941" width="6.7109375" style="8" bestFit="1" customWidth="1"/>
    <col min="7942" max="7942" width="6.140625" style="8" customWidth="1"/>
    <col min="7943" max="7943" width="5" style="8" customWidth="1"/>
    <col min="7944" max="7944" width="6.42578125" style="8" customWidth="1"/>
    <col min="7945" max="7947" width="5.42578125" style="8" customWidth="1"/>
    <col min="7948" max="7948" width="5.28515625" style="8" customWidth="1"/>
    <col min="7949" max="7949" width="5.42578125" style="8" customWidth="1"/>
    <col min="7950" max="7950" width="5.7109375" style="8" bestFit="1" customWidth="1"/>
    <col min="7951" max="7951" width="9.42578125" style="8" customWidth="1"/>
    <col min="7952" max="7952" width="10.140625" style="8" customWidth="1"/>
    <col min="7953" max="7953" width="9.140625" style="8" customWidth="1"/>
    <col min="7954" max="7954" width="9.5703125" style="8" customWidth="1"/>
    <col min="7955" max="7955" width="5.28515625" style="8" bestFit="1" customWidth="1"/>
    <col min="7956" max="7956" width="5.140625" style="8" customWidth="1"/>
    <col min="7957" max="7957" width="7.42578125" style="8" bestFit="1" customWidth="1"/>
    <col min="7958" max="7958" width="8.5703125" style="8" bestFit="1" customWidth="1"/>
    <col min="7959" max="7961" width="13.140625" style="8" bestFit="1" customWidth="1"/>
    <col min="7962" max="7962" width="5.140625" style="8"/>
    <col min="7963" max="7963" width="29.42578125" style="8" bestFit="1" customWidth="1"/>
    <col min="7964" max="8192" width="5.140625" style="8"/>
    <col min="8193" max="8193" width="4.5703125" style="8" customWidth="1"/>
    <col min="8194" max="8194" width="23.5703125" style="8" customWidth="1"/>
    <col min="8195" max="8195" width="30.28515625" style="8" customWidth="1"/>
    <col min="8196" max="8196" width="10.42578125" style="8" customWidth="1"/>
    <col min="8197" max="8197" width="6.7109375" style="8" bestFit="1" customWidth="1"/>
    <col min="8198" max="8198" width="6.140625" style="8" customWidth="1"/>
    <col min="8199" max="8199" width="5" style="8" customWidth="1"/>
    <col min="8200" max="8200" width="6.42578125" style="8" customWidth="1"/>
    <col min="8201" max="8203" width="5.42578125" style="8" customWidth="1"/>
    <col min="8204" max="8204" width="5.28515625" style="8" customWidth="1"/>
    <col min="8205" max="8205" width="5.42578125" style="8" customWidth="1"/>
    <col min="8206" max="8206" width="5.7109375" style="8" bestFit="1" customWidth="1"/>
    <col min="8207" max="8207" width="9.42578125" style="8" customWidth="1"/>
    <col min="8208" max="8208" width="10.140625" style="8" customWidth="1"/>
    <col min="8209" max="8209" width="9.140625" style="8" customWidth="1"/>
    <col min="8210" max="8210" width="9.5703125" style="8" customWidth="1"/>
    <col min="8211" max="8211" width="5.28515625" style="8" bestFit="1" customWidth="1"/>
    <col min="8212" max="8212" width="5.140625" style="8" customWidth="1"/>
    <col min="8213" max="8213" width="7.42578125" style="8" bestFit="1" customWidth="1"/>
    <col min="8214" max="8214" width="8.5703125" style="8" bestFit="1" customWidth="1"/>
    <col min="8215" max="8217" width="13.140625" style="8" bestFit="1" customWidth="1"/>
    <col min="8218" max="8218" width="5.140625" style="8"/>
    <col min="8219" max="8219" width="29.42578125" style="8" bestFit="1" customWidth="1"/>
    <col min="8220" max="8448" width="5.140625" style="8"/>
    <col min="8449" max="8449" width="4.5703125" style="8" customWidth="1"/>
    <col min="8450" max="8450" width="23.5703125" style="8" customWidth="1"/>
    <col min="8451" max="8451" width="30.28515625" style="8" customWidth="1"/>
    <col min="8452" max="8452" width="10.42578125" style="8" customWidth="1"/>
    <col min="8453" max="8453" width="6.7109375" style="8" bestFit="1" customWidth="1"/>
    <col min="8454" max="8454" width="6.140625" style="8" customWidth="1"/>
    <col min="8455" max="8455" width="5" style="8" customWidth="1"/>
    <col min="8456" max="8456" width="6.42578125" style="8" customWidth="1"/>
    <col min="8457" max="8459" width="5.42578125" style="8" customWidth="1"/>
    <col min="8460" max="8460" width="5.28515625" style="8" customWidth="1"/>
    <col min="8461" max="8461" width="5.42578125" style="8" customWidth="1"/>
    <col min="8462" max="8462" width="5.7109375" style="8" bestFit="1" customWidth="1"/>
    <col min="8463" max="8463" width="9.42578125" style="8" customWidth="1"/>
    <col min="8464" max="8464" width="10.140625" style="8" customWidth="1"/>
    <col min="8465" max="8465" width="9.140625" style="8" customWidth="1"/>
    <col min="8466" max="8466" width="9.5703125" style="8" customWidth="1"/>
    <col min="8467" max="8467" width="5.28515625" style="8" bestFit="1" customWidth="1"/>
    <col min="8468" max="8468" width="5.140625" style="8" customWidth="1"/>
    <col min="8469" max="8469" width="7.42578125" style="8" bestFit="1" customWidth="1"/>
    <col min="8470" max="8470" width="8.5703125" style="8" bestFit="1" customWidth="1"/>
    <col min="8471" max="8473" width="13.140625" style="8" bestFit="1" customWidth="1"/>
    <col min="8474" max="8474" width="5.140625" style="8"/>
    <col min="8475" max="8475" width="29.42578125" style="8" bestFit="1" customWidth="1"/>
    <col min="8476" max="8704" width="5.140625" style="8"/>
    <col min="8705" max="8705" width="4.5703125" style="8" customWidth="1"/>
    <col min="8706" max="8706" width="23.5703125" style="8" customWidth="1"/>
    <col min="8707" max="8707" width="30.28515625" style="8" customWidth="1"/>
    <col min="8708" max="8708" width="10.42578125" style="8" customWidth="1"/>
    <col min="8709" max="8709" width="6.7109375" style="8" bestFit="1" customWidth="1"/>
    <col min="8710" max="8710" width="6.140625" style="8" customWidth="1"/>
    <col min="8711" max="8711" width="5" style="8" customWidth="1"/>
    <col min="8712" max="8712" width="6.42578125" style="8" customWidth="1"/>
    <col min="8713" max="8715" width="5.42578125" style="8" customWidth="1"/>
    <col min="8716" max="8716" width="5.28515625" style="8" customWidth="1"/>
    <col min="8717" max="8717" width="5.42578125" style="8" customWidth="1"/>
    <col min="8718" max="8718" width="5.7109375" style="8" bestFit="1" customWidth="1"/>
    <col min="8719" max="8719" width="9.42578125" style="8" customWidth="1"/>
    <col min="8720" max="8720" width="10.140625" style="8" customWidth="1"/>
    <col min="8721" max="8721" width="9.140625" style="8" customWidth="1"/>
    <col min="8722" max="8722" width="9.5703125" style="8" customWidth="1"/>
    <col min="8723" max="8723" width="5.28515625" style="8" bestFit="1" customWidth="1"/>
    <col min="8724" max="8724" width="5.140625" style="8" customWidth="1"/>
    <col min="8725" max="8725" width="7.42578125" style="8" bestFit="1" customWidth="1"/>
    <col min="8726" max="8726" width="8.5703125" style="8" bestFit="1" customWidth="1"/>
    <col min="8727" max="8729" width="13.140625" style="8" bestFit="1" customWidth="1"/>
    <col min="8730" max="8730" width="5.140625" style="8"/>
    <col min="8731" max="8731" width="29.42578125" style="8" bestFit="1" customWidth="1"/>
    <col min="8732" max="8960" width="5.140625" style="8"/>
    <col min="8961" max="8961" width="4.5703125" style="8" customWidth="1"/>
    <col min="8962" max="8962" width="23.5703125" style="8" customWidth="1"/>
    <col min="8963" max="8963" width="30.28515625" style="8" customWidth="1"/>
    <col min="8964" max="8964" width="10.42578125" style="8" customWidth="1"/>
    <col min="8965" max="8965" width="6.7109375" style="8" bestFit="1" customWidth="1"/>
    <col min="8966" max="8966" width="6.140625" style="8" customWidth="1"/>
    <col min="8967" max="8967" width="5" style="8" customWidth="1"/>
    <col min="8968" max="8968" width="6.42578125" style="8" customWidth="1"/>
    <col min="8969" max="8971" width="5.42578125" style="8" customWidth="1"/>
    <col min="8972" max="8972" width="5.28515625" style="8" customWidth="1"/>
    <col min="8973" max="8973" width="5.42578125" style="8" customWidth="1"/>
    <col min="8974" max="8974" width="5.7109375" style="8" bestFit="1" customWidth="1"/>
    <col min="8975" max="8975" width="9.42578125" style="8" customWidth="1"/>
    <col min="8976" max="8976" width="10.140625" style="8" customWidth="1"/>
    <col min="8977" max="8977" width="9.140625" style="8" customWidth="1"/>
    <col min="8978" max="8978" width="9.5703125" style="8" customWidth="1"/>
    <col min="8979" max="8979" width="5.28515625" style="8" bestFit="1" customWidth="1"/>
    <col min="8980" max="8980" width="5.140625" style="8" customWidth="1"/>
    <col min="8981" max="8981" width="7.42578125" style="8" bestFit="1" customWidth="1"/>
    <col min="8982" max="8982" width="8.5703125" style="8" bestFit="1" customWidth="1"/>
    <col min="8983" max="8985" width="13.140625" style="8" bestFit="1" customWidth="1"/>
    <col min="8986" max="8986" width="5.140625" style="8"/>
    <col min="8987" max="8987" width="29.42578125" style="8" bestFit="1" customWidth="1"/>
    <col min="8988" max="9216" width="5.140625" style="8"/>
    <col min="9217" max="9217" width="4.5703125" style="8" customWidth="1"/>
    <col min="9218" max="9218" width="23.5703125" style="8" customWidth="1"/>
    <col min="9219" max="9219" width="30.28515625" style="8" customWidth="1"/>
    <col min="9220" max="9220" width="10.42578125" style="8" customWidth="1"/>
    <col min="9221" max="9221" width="6.7109375" style="8" bestFit="1" customWidth="1"/>
    <col min="9222" max="9222" width="6.140625" style="8" customWidth="1"/>
    <col min="9223" max="9223" width="5" style="8" customWidth="1"/>
    <col min="9224" max="9224" width="6.42578125" style="8" customWidth="1"/>
    <col min="9225" max="9227" width="5.42578125" style="8" customWidth="1"/>
    <col min="9228" max="9228" width="5.28515625" style="8" customWidth="1"/>
    <col min="9229" max="9229" width="5.42578125" style="8" customWidth="1"/>
    <col min="9230" max="9230" width="5.7109375" style="8" bestFit="1" customWidth="1"/>
    <col min="9231" max="9231" width="9.42578125" style="8" customWidth="1"/>
    <col min="9232" max="9232" width="10.140625" style="8" customWidth="1"/>
    <col min="9233" max="9233" width="9.140625" style="8" customWidth="1"/>
    <col min="9234" max="9234" width="9.5703125" style="8" customWidth="1"/>
    <col min="9235" max="9235" width="5.28515625" style="8" bestFit="1" customWidth="1"/>
    <col min="9236" max="9236" width="5.140625" style="8" customWidth="1"/>
    <col min="9237" max="9237" width="7.42578125" style="8" bestFit="1" customWidth="1"/>
    <col min="9238" max="9238" width="8.5703125" style="8" bestFit="1" customWidth="1"/>
    <col min="9239" max="9241" width="13.140625" style="8" bestFit="1" customWidth="1"/>
    <col min="9242" max="9242" width="5.140625" style="8"/>
    <col min="9243" max="9243" width="29.42578125" style="8" bestFit="1" customWidth="1"/>
    <col min="9244" max="9472" width="5.140625" style="8"/>
    <col min="9473" max="9473" width="4.5703125" style="8" customWidth="1"/>
    <col min="9474" max="9474" width="23.5703125" style="8" customWidth="1"/>
    <col min="9475" max="9475" width="30.28515625" style="8" customWidth="1"/>
    <col min="9476" max="9476" width="10.42578125" style="8" customWidth="1"/>
    <col min="9477" max="9477" width="6.7109375" style="8" bestFit="1" customWidth="1"/>
    <col min="9478" max="9478" width="6.140625" style="8" customWidth="1"/>
    <col min="9479" max="9479" width="5" style="8" customWidth="1"/>
    <col min="9480" max="9480" width="6.42578125" style="8" customWidth="1"/>
    <col min="9481" max="9483" width="5.42578125" style="8" customWidth="1"/>
    <col min="9484" max="9484" width="5.28515625" style="8" customWidth="1"/>
    <col min="9485" max="9485" width="5.42578125" style="8" customWidth="1"/>
    <col min="9486" max="9486" width="5.7109375" style="8" bestFit="1" customWidth="1"/>
    <col min="9487" max="9487" width="9.42578125" style="8" customWidth="1"/>
    <col min="9488" max="9488" width="10.140625" style="8" customWidth="1"/>
    <col min="9489" max="9489" width="9.140625" style="8" customWidth="1"/>
    <col min="9490" max="9490" width="9.5703125" style="8" customWidth="1"/>
    <col min="9491" max="9491" width="5.28515625" style="8" bestFit="1" customWidth="1"/>
    <col min="9492" max="9492" width="5.140625" style="8" customWidth="1"/>
    <col min="9493" max="9493" width="7.42578125" style="8" bestFit="1" customWidth="1"/>
    <col min="9494" max="9494" width="8.5703125" style="8" bestFit="1" customWidth="1"/>
    <col min="9495" max="9497" width="13.140625" style="8" bestFit="1" customWidth="1"/>
    <col min="9498" max="9498" width="5.140625" style="8"/>
    <col min="9499" max="9499" width="29.42578125" style="8" bestFit="1" customWidth="1"/>
    <col min="9500" max="9728" width="5.140625" style="8"/>
    <col min="9729" max="9729" width="4.5703125" style="8" customWidth="1"/>
    <col min="9730" max="9730" width="23.5703125" style="8" customWidth="1"/>
    <col min="9731" max="9731" width="30.28515625" style="8" customWidth="1"/>
    <col min="9732" max="9732" width="10.42578125" style="8" customWidth="1"/>
    <col min="9733" max="9733" width="6.7109375" style="8" bestFit="1" customWidth="1"/>
    <col min="9734" max="9734" width="6.140625" style="8" customWidth="1"/>
    <col min="9735" max="9735" width="5" style="8" customWidth="1"/>
    <col min="9736" max="9736" width="6.42578125" style="8" customWidth="1"/>
    <col min="9737" max="9739" width="5.42578125" style="8" customWidth="1"/>
    <col min="9740" max="9740" width="5.28515625" style="8" customWidth="1"/>
    <col min="9741" max="9741" width="5.42578125" style="8" customWidth="1"/>
    <col min="9742" max="9742" width="5.7109375" style="8" bestFit="1" customWidth="1"/>
    <col min="9743" max="9743" width="9.42578125" style="8" customWidth="1"/>
    <col min="9744" max="9744" width="10.140625" style="8" customWidth="1"/>
    <col min="9745" max="9745" width="9.140625" style="8" customWidth="1"/>
    <col min="9746" max="9746" width="9.5703125" style="8" customWidth="1"/>
    <col min="9747" max="9747" width="5.28515625" style="8" bestFit="1" customWidth="1"/>
    <col min="9748" max="9748" width="5.140625" style="8" customWidth="1"/>
    <col min="9749" max="9749" width="7.42578125" style="8" bestFit="1" customWidth="1"/>
    <col min="9750" max="9750" width="8.5703125" style="8" bestFit="1" customWidth="1"/>
    <col min="9751" max="9753" width="13.140625" style="8" bestFit="1" customWidth="1"/>
    <col min="9754" max="9754" width="5.140625" style="8"/>
    <col min="9755" max="9755" width="29.42578125" style="8" bestFit="1" customWidth="1"/>
    <col min="9756" max="9984" width="5.140625" style="8"/>
    <col min="9985" max="9985" width="4.5703125" style="8" customWidth="1"/>
    <col min="9986" max="9986" width="23.5703125" style="8" customWidth="1"/>
    <col min="9987" max="9987" width="30.28515625" style="8" customWidth="1"/>
    <col min="9988" max="9988" width="10.42578125" style="8" customWidth="1"/>
    <col min="9989" max="9989" width="6.7109375" style="8" bestFit="1" customWidth="1"/>
    <col min="9990" max="9990" width="6.140625" style="8" customWidth="1"/>
    <col min="9991" max="9991" width="5" style="8" customWidth="1"/>
    <col min="9992" max="9992" width="6.42578125" style="8" customWidth="1"/>
    <col min="9993" max="9995" width="5.42578125" style="8" customWidth="1"/>
    <col min="9996" max="9996" width="5.28515625" style="8" customWidth="1"/>
    <col min="9997" max="9997" width="5.42578125" style="8" customWidth="1"/>
    <col min="9998" max="9998" width="5.7109375" style="8" bestFit="1" customWidth="1"/>
    <col min="9999" max="9999" width="9.42578125" style="8" customWidth="1"/>
    <col min="10000" max="10000" width="10.140625" style="8" customWidth="1"/>
    <col min="10001" max="10001" width="9.140625" style="8" customWidth="1"/>
    <col min="10002" max="10002" width="9.5703125" style="8" customWidth="1"/>
    <col min="10003" max="10003" width="5.28515625" style="8" bestFit="1" customWidth="1"/>
    <col min="10004" max="10004" width="5.140625" style="8" customWidth="1"/>
    <col min="10005" max="10005" width="7.42578125" style="8" bestFit="1" customWidth="1"/>
    <col min="10006" max="10006" width="8.5703125" style="8" bestFit="1" customWidth="1"/>
    <col min="10007" max="10009" width="13.140625" style="8" bestFit="1" customWidth="1"/>
    <col min="10010" max="10010" width="5.140625" style="8"/>
    <col min="10011" max="10011" width="29.42578125" style="8" bestFit="1" customWidth="1"/>
    <col min="10012" max="10240" width="5.140625" style="8"/>
    <col min="10241" max="10241" width="4.5703125" style="8" customWidth="1"/>
    <col min="10242" max="10242" width="23.5703125" style="8" customWidth="1"/>
    <col min="10243" max="10243" width="30.28515625" style="8" customWidth="1"/>
    <col min="10244" max="10244" width="10.42578125" style="8" customWidth="1"/>
    <col min="10245" max="10245" width="6.7109375" style="8" bestFit="1" customWidth="1"/>
    <col min="10246" max="10246" width="6.140625" style="8" customWidth="1"/>
    <col min="10247" max="10247" width="5" style="8" customWidth="1"/>
    <col min="10248" max="10248" width="6.42578125" style="8" customWidth="1"/>
    <col min="10249" max="10251" width="5.42578125" style="8" customWidth="1"/>
    <col min="10252" max="10252" width="5.28515625" style="8" customWidth="1"/>
    <col min="10253" max="10253" width="5.42578125" style="8" customWidth="1"/>
    <col min="10254" max="10254" width="5.7109375" style="8" bestFit="1" customWidth="1"/>
    <col min="10255" max="10255" width="9.42578125" style="8" customWidth="1"/>
    <col min="10256" max="10256" width="10.140625" style="8" customWidth="1"/>
    <col min="10257" max="10257" width="9.140625" style="8" customWidth="1"/>
    <col min="10258" max="10258" width="9.5703125" style="8" customWidth="1"/>
    <col min="10259" max="10259" width="5.28515625" style="8" bestFit="1" customWidth="1"/>
    <col min="10260" max="10260" width="5.140625" style="8" customWidth="1"/>
    <col min="10261" max="10261" width="7.42578125" style="8" bestFit="1" customWidth="1"/>
    <col min="10262" max="10262" width="8.5703125" style="8" bestFit="1" customWidth="1"/>
    <col min="10263" max="10265" width="13.140625" style="8" bestFit="1" customWidth="1"/>
    <col min="10266" max="10266" width="5.140625" style="8"/>
    <col min="10267" max="10267" width="29.42578125" style="8" bestFit="1" customWidth="1"/>
    <col min="10268" max="10496" width="5.140625" style="8"/>
    <col min="10497" max="10497" width="4.5703125" style="8" customWidth="1"/>
    <col min="10498" max="10498" width="23.5703125" style="8" customWidth="1"/>
    <col min="10499" max="10499" width="30.28515625" style="8" customWidth="1"/>
    <col min="10500" max="10500" width="10.42578125" style="8" customWidth="1"/>
    <col min="10501" max="10501" width="6.7109375" style="8" bestFit="1" customWidth="1"/>
    <col min="10502" max="10502" width="6.140625" style="8" customWidth="1"/>
    <col min="10503" max="10503" width="5" style="8" customWidth="1"/>
    <col min="10504" max="10504" width="6.42578125" style="8" customWidth="1"/>
    <col min="10505" max="10507" width="5.42578125" style="8" customWidth="1"/>
    <col min="10508" max="10508" width="5.28515625" style="8" customWidth="1"/>
    <col min="10509" max="10509" width="5.42578125" style="8" customWidth="1"/>
    <col min="10510" max="10510" width="5.7109375" style="8" bestFit="1" customWidth="1"/>
    <col min="10511" max="10511" width="9.42578125" style="8" customWidth="1"/>
    <col min="10512" max="10512" width="10.140625" style="8" customWidth="1"/>
    <col min="10513" max="10513" width="9.140625" style="8" customWidth="1"/>
    <col min="10514" max="10514" width="9.5703125" style="8" customWidth="1"/>
    <col min="10515" max="10515" width="5.28515625" style="8" bestFit="1" customWidth="1"/>
    <col min="10516" max="10516" width="5.140625" style="8" customWidth="1"/>
    <col min="10517" max="10517" width="7.42578125" style="8" bestFit="1" customWidth="1"/>
    <col min="10518" max="10518" width="8.5703125" style="8" bestFit="1" customWidth="1"/>
    <col min="10519" max="10521" width="13.140625" style="8" bestFit="1" customWidth="1"/>
    <col min="10522" max="10522" width="5.140625" style="8"/>
    <col min="10523" max="10523" width="29.42578125" style="8" bestFit="1" customWidth="1"/>
    <col min="10524" max="10752" width="5.140625" style="8"/>
    <col min="10753" max="10753" width="4.5703125" style="8" customWidth="1"/>
    <col min="10754" max="10754" width="23.5703125" style="8" customWidth="1"/>
    <col min="10755" max="10755" width="30.28515625" style="8" customWidth="1"/>
    <col min="10756" max="10756" width="10.42578125" style="8" customWidth="1"/>
    <col min="10757" max="10757" width="6.7109375" style="8" bestFit="1" customWidth="1"/>
    <col min="10758" max="10758" width="6.140625" style="8" customWidth="1"/>
    <col min="10759" max="10759" width="5" style="8" customWidth="1"/>
    <col min="10760" max="10760" width="6.42578125" style="8" customWidth="1"/>
    <col min="10761" max="10763" width="5.42578125" style="8" customWidth="1"/>
    <col min="10764" max="10764" width="5.28515625" style="8" customWidth="1"/>
    <col min="10765" max="10765" width="5.42578125" style="8" customWidth="1"/>
    <col min="10766" max="10766" width="5.7109375" style="8" bestFit="1" customWidth="1"/>
    <col min="10767" max="10767" width="9.42578125" style="8" customWidth="1"/>
    <col min="10768" max="10768" width="10.140625" style="8" customWidth="1"/>
    <col min="10769" max="10769" width="9.140625" style="8" customWidth="1"/>
    <col min="10770" max="10770" width="9.5703125" style="8" customWidth="1"/>
    <col min="10771" max="10771" width="5.28515625" style="8" bestFit="1" customWidth="1"/>
    <col min="10772" max="10772" width="5.140625" style="8" customWidth="1"/>
    <col min="10773" max="10773" width="7.42578125" style="8" bestFit="1" customWidth="1"/>
    <col min="10774" max="10774" width="8.5703125" style="8" bestFit="1" customWidth="1"/>
    <col min="10775" max="10777" width="13.140625" style="8" bestFit="1" customWidth="1"/>
    <col min="10778" max="10778" width="5.140625" style="8"/>
    <col min="10779" max="10779" width="29.42578125" style="8" bestFit="1" customWidth="1"/>
    <col min="10780" max="11008" width="5.140625" style="8"/>
    <col min="11009" max="11009" width="4.5703125" style="8" customWidth="1"/>
    <col min="11010" max="11010" width="23.5703125" style="8" customWidth="1"/>
    <col min="11011" max="11011" width="30.28515625" style="8" customWidth="1"/>
    <col min="11012" max="11012" width="10.42578125" style="8" customWidth="1"/>
    <col min="11013" max="11013" width="6.7109375" style="8" bestFit="1" customWidth="1"/>
    <col min="11014" max="11014" width="6.140625" style="8" customWidth="1"/>
    <col min="11015" max="11015" width="5" style="8" customWidth="1"/>
    <col min="11016" max="11016" width="6.42578125" style="8" customWidth="1"/>
    <col min="11017" max="11019" width="5.42578125" style="8" customWidth="1"/>
    <col min="11020" max="11020" width="5.28515625" style="8" customWidth="1"/>
    <col min="11021" max="11021" width="5.42578125" style="8" customWidth="1"/>
    <col min="11022" max="11022" width="5.7109375" style="8" bestFit="1" customWidth="1"/>
    <col min="11023" max="11023" width="9.42578125" style="8" customWidth="1"/>
    <col min="11024" max="11024" width="10.140625" style="8" customWidth="1"/>
    <col min="11025" max="11025" width="9.140625" style="8" customWidth="1"/>
    <col min="11026" max="11026" width="9.5703125" style="8" customWidth="1"/>
    <col min="11027" max="11027" width="5.28515625" style="8" bestFit="1" customWidth="1"/>
    <col min="11028" max="11028" width="5.140625" style="8" customWidth="1"/>
    <col min="11029" max="11029" width="7.42578125" style="8" bestFit="1" customWidth="1"/>
    <col min="11030" max="11030" width="8.5703125" style="8" bestFit="1" customWidth="1"/>
    <col min="11031" max="11033" width="13.140625" style="8" bestFit="1" customWidth="1"/>
    <col min="11034" max="11034" width="5.140625" style="8"/>
    <col min="11035" max="11035" width="29.42578125" style="8" bestFit="1" customWidth="1"/>
    <col min="11036" max="11264" width="5.140625" style="8"/>
    <col min="11265" max="11265" width="4.5703125" style="8" customWidth="1"/>
    <col min="11266" max="11266" width="23.5703125" style="8" customWidth="1"/>
    <col min="11267" max="11267" width="30.28515625" style="8" customWidth="1"/>
    <col min="11268" max="11268" width="10.42578125" style="8" customWidth="1"/>
    <col min="11269" max="11269" width="6.7109375" style="8" bestFit="1" customWidth="1"/>
    <col min="11270" max="11270" width="6.140625" style="8" customWidth="1"/>
    <col min="11271" max="11271" width="5" style="8" customWidth="1"/>
    <col min="11272" max="11272" width="6.42578125" style="8" customWidth="1"/>
    <col min="11273" max="11275" width="5.42578125" style="8" customWidth="1"/>
    <col min="11276" max="11276" width="5.28515625" style="8" customWidth="1"/>
    <col min="11277" max="11277" width="5.42578125" style="8" customWidth="1"/>
    <col min="11278" max="11278" width="5.7109375" style="8" bestFit="1" customWidth="1"/>
    <col min="11279" max="11279" width="9.42578125" style="8" customWidth="1"/>
    <col min="11280" max="11280" width="10.140625" style="8" customWidth="1"/>
    <col min="11281" max="11281" width="9.140625" style="8" customWidth="1"/>
    <col min="11282" max="11282" width="9.5703125" style="8" customWidth="1"/>
    <col min="11283" max="11283" width="5.28515625" style="8" bestFit="1" customWidth="1"/>
    <col min="11284" max="11284" width="5.140625" style="8" customWidth="1"/>
    <col min="11285" max="11285" width="7.42578125" style="8" bestFit="1" customWidth="1"/>
    <col min="11286" max="11286" width="8.5703125" style="8" bestFit="1" customWidth="1"/>
    <col min="11287" max="11289" width="13.140625" style="8" bestFit="1" customWidth="1"/>
    <col min="11290" max="11290" width="5.140625" style="8"/>
    <col min="11291" max="11291" width="29.42578125" style="8" bestFit="1" customWidth="1"/>
    <col min="11292" max="11520" width="5.140625" style="8"/>
    <col min="11521" max="11521" width="4.5703125" style="8" customWidth="1"/>
    <col min="11522" max="11522" width="23.5703125" style="8" customWidth="1"/>
    <col min="11523" max="11523" width="30.28515625" style="8" customWidth="1"/>
    <col min="11524" max="11524" width="10.42578125" style="8" customWidth="1"/>
    <col min="11525" max="11525" width="6.7109375" style="8" bestFit="1" customWidth="1"/>
    <col min="11526" max="11526" width="6.140625" style="8" customWidth="1"/>
    <col min="11527" max="11527" width="5" style="8" customWidth="1"/>
    <col min="11528" max="11528" width="6.42578125" style="8" customWidth="1"/>
    <col min="11529" max="11531" width="5.42578125" style="8" customWidth="1"/>
    <col min="11532" max="11532" width="5.28515625" style="8" customWidth="1"/>
    <col min="11533" max="11533" width="5.42578125" style="8" customWidth="1"/>
    <col min="11534" max="11534" width="5.7109375" style="8" bestFit="1" customWidth="1"/>
    <col min="11535" max="11535" width="9.42578125" style="8" customWidth="1"/>
    <col min="11536" max="11536" width="10.140625" style="8" customWidth="1"/>
    <col min="11537" max="11537" width="9.140625" style="8" customWidth="1"/>
    <col min="11538" max="11538" width="9.5703125" style="8" customWidth="1"/>
    <col min="11539" max="11539" width="5.28515625" style="8" bestFit="1" customWidth="1"/>
    <col min="11540" max="11540" width="5.140625" style="8" customWidth="1"/>
    <col min="11541" max="11541" width="7.42578125" style="8" bestFit="1" customWidth="1"/>
    <col min="11542" max="11542" width="8.5703125" style="8" bestFit="1" customWidth="1"/>
    <col min="11543" max="11545" width="13.140625" style="8" bestFit="1" customWidth="1"/>
    <col min="11546" max="11546" width="5.140625" style="8"/>
    <col min="11547" max="11547" width="29.42578125" style="8" bestFit="1" customWidth="1"/>
    <col min="11548" max="11776" width="5.140625" style="8"/>
    <col min="11777" max="11777" width="4.5703125" style="8" customWidth="1"/>
    <col min="11778" max="11778" width="23.5703125" style="8" customWidth="1"/>
    <col min="11779" max="11779" width="30.28515625" style="8" customWidth="1"/>
    <col min="11780" max="11780" width="10.42578125" style="8" customWidth="1"/>
    <col min="11781" max="11781" width="6.7109375" style="8" bestFit="1" customWidth="1"/>
    <col min="11782" max="11782" width="6.140625" style="8" customWidth="1"/>
    <col min="11783" max="11783" width="5" style="8" customWidth="1"/>
    <col min="11784" max="11784" width="6.42578125" style="8" customWidth="1"/>
    <col min="11785" max="11787" width="5.42578125" style="8" customWidth="1"/>
    <col min="11788" max="11788" width="5.28515625" style="8" customWidth="1"/>
    <col min="11789" max="11789" width="5.42578125" style="8" customWidth="1"/>
    <col min="11790" max="11790" width="5.7109375" style="8" bestFit="1" customWidth="1"/>
    <col min="11791" max="11791" width="9.42578125" style="8" customWidth="1"/>
    <col min="11792" max="11792" width="10.140625" style="8" customWidth="1"/>
    <col min="11793" max="11793" width="9.140625" style="8" customWidth="1"/>
    <col min="11794" max="11794" width="9.5703125" style="8" customWidth="1"/>
    <col min="11795" max="11795" width="5.28515625" style="8" bestFit="1" customWidth="1"/>
    <col min="11796" max="11796" width="5.140625" style="8" customWidth="1"/>
    <col min="11797" max="11797" width="7.42578125" style="8" bestFit="1" customWidth="1"/>
    <col min="11798" max="11798" width="8.5703125" style="8" bestFit="1" customWidth="1"/>
    <col min="11799" max="11801" width="13.140625" style="8" bestFit="1" customWidth="1"/>
    <col min="11802" max="11802" width="5.140625" style="8"/>
    <col min="11803" max="11803" width="29.42578125" style="8" bestFit="1" customWidth="1"/>
    <col min="11804" max="12032" width="5.140625" style="8"/>
    <col min="12033" max="12033" width="4.5703125" style="8" customWidth="1"/>
    <col min="12034" max="12034" width="23.5703125" style="8" customWidth="1"/>
    <col min="12035" max="12035" width="30.28515625" style="8" customWidth="1"/>
    <col min="12036" max="12036" width="10.42578125" style="8" customWidth="1"/>
    <col min="12037" max="12037" width="6.7109375" style="8" bestFit="1" customWidth="1"/>
    <col min="12038" max="12038" width="6.140625" style="8" customWidth="1"/>
    <col min="12039" max="12039" width="5" style="8" customWidth="1"/>
    <col min="12040" max="12040" width="6.42578125" style="8" customWidth="1"/>
    <col min="12041" max="12043" width="5.42578125" style="8" customWidth="1"/>
    <col min="12044" max="12044" width="5.28515625" style="8" customWidth="1"/>
    <col min="12045" max="12045" width="5.42578125" style="8" customWidth="1"/>
    <col min="12046" max="12046" width="5.7109375" style="8" bestFit="1" customWidth="1"/>
    <col min="12047" max="12047" width="9.42578125" style="8" customWidth="1"/>
    <col min="12048" max="12048" width="10.140625" style="8" customWidth="1"/>
    <col min="12049" max="12049" width="9.140625" style="8" customWidth="1"/>
    <col min="12050" max="12050" width="9.5703125" style="8" customWidth="1"/>
    <col min="12051" max="12051" width="5.28515625" style="8" bestFit="1" customWidth="1"/>
    <col min="12052" max="12052" width="5.140625" style="8" customWidth="1"/>
    <col min="12053" max="12053" width="7.42578125" style="8" bestFit="1" customWidth="1"/>
    <col min="12054" max="12054" width="8.5703125" style="8" bestFit="1" customWidth="1"/>
    <col min="12055" max="12057" width="13.140625" style="8" bestFit="1" customWidth="1"/>
    <col min="12058" max="12058" width="5.140625" style="8"/>
    <col min="12059" max="12059" width="29.42578125" style="8" bestFit="1" customWidth="1"/>
    <col min="12060" max="12288" width="5.140625" style="8"/>
    <col min="12289" max="12289" width="4.5703125" style="8" customWidth="1"/>
    <col min="12290" max="12290" width="23.5703125" style="8" customWidth="1"/>
    <col min="12291" max="12291" width="30.28515625" style="8" customWidth="1"/>
    <col min="12292" max="12292" width="10.42578125" style="8" customWidth="1"/>
    <col min="12293" max="12293" width="6.7109375" style="8" bestFit="1" customWidth="1"/>
    <col min="12294" max="12294" width="6.140625" style="8" customWidth="1"/>
    <col min="12295" max="12295" width="5" style="8" customWidth="1"/>
    <col min="12296" max="12296" width="6.42578125" style="8" customWidth="1"/>
    <col min="12297" max="12299" width="5.42578125" style="8" customWidth="1"/>
    <col min="12300" max="12300" width="5.28515625" style="8" customWidth="1"/>
    <col min="12301" max="12301" width="5.42578125" style="8" customWidth="1"/>
    <col min="12302" max="12302" width="5.7109375" style="8" bestFit="1" customWidth="1"/>
    <col min="12303" max="12303" width="9.42578125" style="8" customWidth="1"/>
    <col min="12304" max="12304" width="10.140625" style="8" customWidth="1"/>
    <col min="12305" max="12305" width="9.140625" style="8" customWidth="1"/>
    <col min="12306" max="12306" width="9.5703125" style="8" customWidth="1"/>
    <col min="12307" max="12307" width="5.28515625" style="8" bestFit="1" customWidth="1"/>
    <col min="12308" max="12308" width="5.140625" style="8" customWidth="1"/>
    <col min="12309" max="12309" width="7.42578125" style="8" bestFit="1" customWidth="1"/>
    <col min="12310" max="12310" width="8.5703125" style="8" bestFit="1" customWidth="1"/>
    <col min="12311" max="12313" width="13.140625" style="8" bestFit="1" customWidth="1"/>
    <col min="12314" max="12314" width="5.140625" style="8"/>
    <col min="12315" max="12315" width="29.42578125" style="8" bestFit="1" customWidth="1"/>
    <col min="12316" max="12544" width="5.140625" style="8"/>
    <col min="12545" max="12545" width="4.5703125" style="8" customWidth="1"/>
    <col min="12546" max="12546" width="23.5703125" style="8" customWidth="1"/>
    <col min="12547" max="12547" width="30.28515625" style="8" customWidth="1"/>
    <col min="12548" max="12548" width="10.42578125" style="8" customWidth="1"/>
    <col min="12549" max="12549" width="6.7109375" style="8" bestFit="1" customWidth="1"/>
    <col min="12550" max="12550" width="6.140625" style="8" customWidth="1"/>
    <col min="12551" max="12551" width="5" style="8" customWidth="1"/>
    <col min="12552" max="12552" width="6.42578125" style="8" customWidth="1"/>
    <col min="12553" max="12555" width="5.42578125" style="8" customWidth="1"/>
    <col min="12556" max="12556" width="5.28515625" style="8" customWidth="1"/>
    <col min="12557" max="12557" width="5.42578125" style="8" customWidth="1"/>
    <col min="12558" max="12558" width="5.7109375" style="8" bestFit="1" customWidth="1"/>
    <col min="12559" max="12559" width="9.42578125" style="8" customWidth="1"/>
    <col min="12560" max="12560" width="10.140625" style="8" customWidth="1"/>
    <col min="12561" max="12561" width="9.140625" style="8" customWidth="1"/>
    <col min="12562" max="12562" width="9.5703125" style="8" customWidth="1"/>
    <col min="12563" max="12563" width="5.28515625" style="8" bestFit="1" customWidth="1"/>
    <col min="12564" max="12564" width="5.140625" style="8" customWidth="1"/>
    <col min="12565" max="12565" width="7.42578125" style="8" bestFit="1" customWidth="1"/>
    <col min="12566" max="12566" width="8.5703125" style="8" bestFit="1" customWidth="1"/>
    <col min="12567" max="12569" width="13.140625" style="8" bestFit="1" customWidth="1"/>
    <col min="12570" max="12570" width="5.140625" style="8"/>
    <col min="12571" max="12571" width="29.42578125" style="8" bestFit="1" customWidth="1"/>
    <col min="12572" max="12800" width="5.140625" style="8"/>
    <col min="12801" max="12801" width="4.5703125" style="8" customWidth="1"/>
    <col min="12802" max="12802" width="23.5703125" style="8" customWidth="1"/>
    <col min="12803" max="12803" width="30.28515625" style="8" customWidth="1"/>
    <col min="12804" max="12804" width="10.42578125" style="8" customWidth="1"/>
    <col min="12805" max="12805" width="6.7109375" style="8" bestFit="1" customWidth="1"/>
    <col min="12806" max="12806" width="6.140625" style="8" customWidth="1"/>
    <col min="12807" max="12807" width="5" style="8" customWidth="1"/>
    <col min="12808" max="12808" width="6.42578125" style="8" customWidth="1"/>
    <col min="12809" max="12811" width="5.42578125" style="8" customWidth="1"/>
    <col min="12812" max="12812" width="5.28515625" style="8" customWidth="1"/>
    <col min="12813" max="12813" width="5.42578125" style="8" customWidth="1"/>
    <col min="12814" max="12814" width="5.7109375" style="8" bestFit="1" customWidth="1"/>
    <col min="12815" max="12815" width="9.42578125" style="8" customWidth="1"/>
    <col min="12816" max="12816" width="10.140625" style="8" customWidth="1"/>
    <col min="12817" max="12817" width="9.140625" style="8" customWidth="1"/>
    <col min="12818" max="12818" width="9.5703125" style="8" customWidth="1"/>
    <col min="12819" max="12819" width="5.28515625" style="8" bestFit="1" customWidth="1"/>
    <col min="12820" max="12820" width="5.140625" style="8" customWidth="1"/>
    <col min="12821" max="12821" width="7.42578125" style="8" bestFit="1" customWidth="1"/>
    <col min="12822" max="12822" width="8.5703125" style="8" bestFit="1" customWidth="1"/>
    <col min="12823" max="12825" width="13.140625" style="8" bestFit="1" customWidth="1"/>
    <col min="12826" max="12826" width="5.140625" style="8"/>
    <col min="12827" max="12827" width="29.42578125" style="8" bestFit="1" customWidth="1"/>
    <col min="12828" max="13056" width="5.140625" style="8"/>
    <col min="13057" max="13057" width="4.5703125" style="8" customWidth="1"/>
    <col min="13058" max="13058" width="23.5703125" style="8" customWidth="1"/>
    <col min="13059" max="13059" width="30.28515625" style="8" customWidth="1"/>
    <col min="13060" max="13060" width="10.42578125" style="8" customWidth="1"/>
    <col min="13061" max="13061" width="6.7109375" style="8" bestFit="1" customWidth="1"/>
    <col min="13062" max="13062" width="6.140625" style="8" customWidth="1"/>
    <col min="13063" max="13063" width="5" style="8" customWidth="1"/>
    <col min="13064" max="13064" width="6.42578125" style="8" customWidth="1"/>
    <col min="13065" max="13067" width="5.42578125" style="8" customWidth="1"/>
    <col min="13068" max="13068" width="5.28515625" style="8" customWidth="1"/>
    <col min="13069" max="13069" width="5.42578125" style="8" customWidth="1"/>
    <col min="13070" max="13070" width="5.7109375" style="8" bestFit="1" customWidth="1"/>
    <col min="13071" max="13071" width="9.42578125" style="8" customWidth="1"/>
    <col min="13072" max="13072" width="10.140625" style="8" customWidth="1"/>
    <col min="13073" max="13073" width="9.140625" style="8" customWidth="1"/>
    <col min="13074" max="13074" width="9.5703125" style="8" customWidth="1"/>
    <col min="13075" max="13075" width="5.28515625" style="8" bestFit="1" customWidth="1"/>
    <col min="13076" max="13076" width="5.140625" style="8" customWidth="1"/>
    <col min="13077" max="13077" width="7.42578125" style="8" bestFit="1" customWidth="1"/>
    <col min="13078" max="13078" width="8.5703125" style="8" bestFit="1" customWidth="1"/>
    <col min="13079" max="13081" width="13.140625" style="8" bestFit="1" customWidth="1"/>
    <col min="13082" max="13082" width="5.140625" style="8"/>
    <col min="13083" max="13083" width="29.42578125" style="8" bestFit="1" customWidth="1"/>
    <col min="13084" max="13312" width="5.140625" style="8"/>
    <col min="13313" max="13313" width="4.5703125" style="8" customWidth="1"/>
    <col min="13314" max="13314" width="23.5703125" style="8" customWidth="1"/>
    <col min="13315" max="13315" width="30.28515625" style="8" customWidth="1"/>
    <col min="13316" max="13316" width="10.42578125" style="8" customWidth="1"/>
    <col min="13317" max="13317" width="6.7109375" style="8" bestFit="1" customWidth="1"/>
    <col min="13318" max="13318" width="6.140625" style="8" customWidth="1"/>
    <col min="13319" max="13319" width="5" style="8" customWidth="1"/>
    <col min="13320" max="13320" width="6.42578125" style="8" customWidth="1"/>
    <col min="13321" max="13323" width="5.42578125" style="8" customWidth="1"/>
    <col min="13324" max="13324" width="5.28515625" style="8" customWidth="1"/>
    <col min="13325" max="13325" width="5.42578125" style="8" customWidth="1"/>
    <col min="13326" max="13326" width="5.7109375" style="8" bestFit="1" customWidth="1"/>
    <col min="13327" max="13327" width="9.42578125" style="8" customWidth="1"/>
    <col min="13328" max="13328" width="10.140625" style="8" customWidth="1"/>
    <col min="13329" max="13329" width="9.140625" style="8" customWidth="1"/>
    <col min="13330" max="13330" width="9.5703125" style="8" customWidth="1"/>
    <col min="13331" max="13331" width="5.28515625" style="8" bestFit="1" customWidth="1"/>
    <col min="13332" max="13332" width="5.140625" style="8" customWidth="1"/>
    <col min="13333" max="13333" width="7.42578125" style="8" bestFit="1" customWidth="1"/>
    <col min="13334" max="13334" width="8.5703125" style="8" bestFit="1" customWidth="1"/>
    <col min="13335" max="13337" width="13.140625" style="8" bestFit="1" customWidth="1"/>
    <col min="13338" max="13338" width="5.140625" style="8"/>
    <col min="13339" max="13339" width="29.42578125" style="8" bestFit="1" customWidth="1"/>
    <col min="13340" max="13568" width="5.140625" style="8"/>
    <col min="13569" max="13569" width="4.5703125" style="8" customWidth="1"/>
    <col min="13570" max="13570" width="23.5703125" style="8" customWidth="1"/>
    <col min="13571" max="13571" width="30.28515625" style="8" customWidth="1"/>
    <col min="13572" max="13572" width="10.42578125" style="8" customWidth="1"/>
    <col min="13573" max="13573" width="6.7109375" style="8" bestFit="1" customWidth="1"/>
    <col min="13574" max="13574" width="6.140625" style="8" customWidth="1"/>
    <col min="13575" max="13575" width="5" style="8" customWidth="1"/>
    <col min="13576" max="13576" width="6.42578125" style="8" customWidth="1"/>
    <col min="13577" max="13579" width="5.42578125" style="8" customWidth="1"/>
    <col min="13580" max="13580" width="5.28515625" style="8" customWidth="1"/>
    <col min="13581" max="13581" width="5.42578125" style="8" customWidth="1"/>
    <col min="13582" max="13582" width="5.7109375" style="8" bestFit="1" customWidth="1"/>
    <col min="13583" max="13583" width="9.42578125" style="8" customWidth="1"/>
    <col min="13584" max="13584" width="10.140625" style="8" customWidth="1"/>
    <col min="13585" max="13585" width="9.140625" style="8" customWidth="1"/>
    <col min="13586" max="13586" width="9.5703125" style="8" customWidth="1"/>
    <col min="13587" max="13587" width="5.28515625" style="8" bestFit="1" customWidth="1"/>
    <col min="13588" max="13588" width="5.140625" style="8" customWidth="1"/>
    <col min="13589" max="13589" width="7.42578125" style="8" bestFit="1" customWidth="1"/>
    <col min="13590" max="13590" width="8.5703125" style="8" bestFit="1" customWidth="1"/>
    <col min="13591" max="13593" width="13.140625" style="8" bestFit="1" customWidth="1"/>
    <col min="13594" max="13594" width="5.140625" style="8"/>
    <col min="13595" max="13595" width="29.42578125" style="8" bestFit="1" customWidth="1"/>
    <col min="13596" max="13824" width="5.140625" style="8"/>
    <col min="13825" max="13825" width="4.5703125" style="8" customWidth="1"/>
    <col min="13826" max="13826" width="23.5703125" style="8" customWidth="1"/>
    <col min="13827" max="13827" width="30.28515625" style="8" customWidth="1"/>
    <col min="13828" max="13828" width="10.42578125" style="8" customWidth="1"/>
    <col min="13829" max="13829" width="6.7109375" style="8" bestFit="1" customWidth="1"/>
    <col min="13830" max="13830" width="6.140625" style="8" customWidth="1"/>
    <col min="13831" max="13831" width="5" style="8" customWidth="1"/>
    <col min="13832" max="13832" width="6.42578125" style="8" customWidth="1"/>
    <col min="13833" max="13835" width="5.42578125" style="8" customWidth="1"/>
    <col min="13836" max="13836" width="5.28515625" style="8" customWidth="1"/>
    <col min="13837" max="13837" width="5.42578125" style="8" customWidth="1"/>
    <col min="13838" max="13838" width="5.7109375" style="8" bestFit="1" customWidth="1"/>
    <col min="13839" max="13839" width="9.42578125" style="8" customWidth="1"/>
    <col min="13840" max="13840" width="10.140625" style="8" customWidth="1"/>
    <col min="13841" max="13841" width="9.140625" style="8" customWidth="1"/>
    <col min="13842" max="13842" width="9.5703125" style="8" customWidth="1"/>
    <col min="13843" max="13843" width="5.28515625" style="8" bestFit="1" customWidth="1"/>
    <col min="13844" max="13844" width="5.140625" style="8" customWidth="1"/>
    <col min="13845" max="13845" width="7.42578125" style="8" bestFit="1" customWidth="1"/>
    <col min="13846" max="13846" width="8.5703125" style="8" bestFit="1" customWidth="1"/>
    <col min="13847" max="13849" width="13.140625" style="8" bestFit="1" customWidth="1"/>
    <col min="13850" max="13850" width="5.140625" style="8"/>
    <col min="13851" max="13851" width="29.42578125" style="8" bestFit="1" customWidth="1"/>
    <col min="13852" max="14080" width="5.140625" style="8"/>
    <col min="14081" max="14081" width="4.5703125" style="8" customWidth="1"/>
    <col min="14082" max="14082" width="23.5703125" style="8" customWidth="1"/>
    <col min="14083" max="14083" width="30.28515625" style="8" customWidth="1"/>
    <col min="14084" max="14084" width="10.42578125" style="8" customWidth="1"/>
    <col min="14085" max="14085" width="6.7109375" style="8" bestFit="1" customWidth="1"/>
    <col min="14086" max="14086" width="6.140625" style="8" customWidth="1"/>
    <col min="14087" max="14087" width="5" style="8" customWidth="1"/>
    <col min="14088" max="14088" width="6.42578125" style="8" customWidth="1"/>
    <col min="14089" max="14091" width="5.42578125" style="8" customWidth="1"/>
    <col min="14092" max="14092" width="5.28515625" style="8" customWidth="1"/>
    <col min="14093" max="14093" width="5.42578125" style="8" customWidth="1"/>
    <col min="14094" max="14094" width="5.7109375" style="8" bestFit="1" customWidth="1"/>
    <col min="14095" max="14095" width="9.42578125" style="8" customWidth="1"/>
    <col min="14096" max="14096" width="10.140625" style="8" customWidth="1"/>
    <col min="14097" max="14097" width="9.140625" style="8" customWidth="1"/>
    <col min="14098" max="14098" width="9.5703125" style="8" customWidth="1"/>
    <col min="14099" max="14099" width="5.28515625" style="8" bestFit="1" customWidth="1"/>
    <col min="14100" max="14100" width="5.140625" style="8" customWidth="1"/>
    <col min="14101" max="14101" width="7.42578125" style="8" bestFit="1" customWidth="1"/>
    <col min="14102" max="14102" width="8.5703125" style="8" bestFit="1" customWidth="1"/>
    <col min="14103" max="14105" width="13.140625" style="8" bestFit="1" customWidth="1"/>
    <col min="14106" max="14106" width="5.140625" style="8"/>
    <col min="14107" max="14107" width="29.42578125" style="8" bestFit="1" customWidth="1"/>
    <col min="14108" max="14336" width="5.140625" style="8"/>
    <col min="14337" max="14337" width="4.5703125" style="8" customWidth="1"/>
    <col min="14338" max="14338" width="23.5703125" style="8" customWidth="1"/>
    <col min="14339" max="14339" width="30.28515625" style="8" customWidth="1"/>
    <col min="14340" max="14340" width="10.42578125" style="8" customWidth="1"/>
    <col min="14341" max="14341" width="6.7109375" style="8" bestFit="1" customWidth="1"/>
    <col min="14342" max="14342" width="6.140625" style="8" customWidth="1"/>
    <col min="14343" max="14343" width="5" style="8" customWidth="1"/>
    <col min="14344" max="14344" width="6.42578125" style="8" customWidth="1"/>
    <col min="14345" max="14347" width="5.42578125" style="8" customWidth="1"/>
    <col min="14348" max="14348" width="5.28515625" style="8" customWidth="1"/>
    <col min="14349" max="14349" width="5.42578125" style="8" customWidth="1"/>
    <col min="14350" max="14350" width="5.7109375" style="8" bestFit="1" customWidth="1"/>
    <col min="14351" max="14351" width="9.42578125" style="8" customWidth="1"/>
    <col min="14352" max="14352" width="10.140625" style="8" customWidth="1"/>
    <col min="14353" max="14353" width="9.140625" style="8" customWidth="1"/>
    <col min="14354" max="14354" width="9.5703125" style="8" customWidth="1"/>
    <col min="14355" max="14355" width="5.28515625" style="8" bestFit="1" customWidth="1"/>
    <col min="14356" max="14356" width="5.140625" style="8" customWidth="1"/>
    <col min="14357" max="14357" width="7.42578125" style="8" bestFit="1" customWidth="1"/>
    <col min="14358" max="14358" width="8.5703125" style="8" bestFit="1" customWidth="1"/>
    <col min="14359" max="14361" width="13.140625" style="8" bestFit="1" customWidth="1"/>
    <col min="14362" max="14362" width="5.140625" style="8"/>
    <col min="14363" max="14363" width="29.42578125" style="8" bestFit="1" customWidth="1"/>
    <col min="14364" max="14592" width="5.140625" style="8"/>
    <col min="14593" max="14593" width="4.5703125" style="8" customWidth="1"/>
    <col min="14594" max="14594" width="23.5703125" style="8" customWidth="1"/>
    <col min="14595" max="14595" width="30.28515625" style="8" customWidth="1"/>
    <col min="14596" max="14596" width="10.42578125" style="8" customWidth="1"/>
    <col min="14597" max="14597" width="6.7109375" style="8" bestFit="1" customWidth="1"/>
    <col min="14598" max="14598" width="6.140625" style="8" customWidth="1"/>
    <col min="14599" max="14599" width="5" style="8" customWidth="1"/>
    <col min="14600" max="14600" width="6.42578125" style="8" customWidth="1"/>
    <col min="14601" max="14603" width="5.42578125" style="8" customWidth="1"/>
    <col min="14604" max="14604" width="5.28515625" style="8" customWidth="1"/>
    <col min="14605" max="14605" width="5.42578125" style="8" customWidth="1"/>
    <col min="14606" max="14606" width="5.7109375" style="8" bestFit="1" customWidth="1"/>
    <col min="14607" max="14607" width="9.42578125" style="8" customWidth="1"/>
    <col min="14608" max="14608" width="10.140625" style="8" customWidth="1"/>
    <col min="14609" max="14609" width="9.140625" style="8" customWidth="1"/>
    <col min="14610" max="14610" width="9.5703125" style="8" customWidth="1"/>
    <col min="14611" max="14611" width="5.28515625" style="8" bestFit="1" customWidth="1"/>
    <col min="14612" max="14612" width="5.140625" style="8" customWidth="1"/>
    <col min="14613" max="14613" width="7.42578125" style="8" bestFit="1" customWidth="1"/>
    <col min="14614" max="14614" width="8.5703125" style="8" bestFit="1" customWidth="1"/>
    <col min="14615" max="14617" width="13.140625" style="8" bestFit="1" customWidth="1"/>
    <col min="14618" max="14618" width="5.140625" style="8"/>
    <col min="14619" max="14619" width="29.42578125" style="8" bestFit="1" customWidth="1"/>
    <col min="14620" max="14848" width="5.140625" style="8"/>
    <col min="14849" max="14849" width="4.5703125" style="8" customWidth="1"/>
    <col min="14850" max="14850" width="23.5703125" style="8" customWidth="1"/>
    <col min="14851" max="14851" width="30.28515625" style="8" customWidth="1"/>
    <col min="14852" max="14852" width="10.42578125" style="8" customWidth="1"/>
    <col min="14853" max="14853" width="6.7109375" style="8" bestFit="1" customWidth="1"/>
    <col min="14854" max="14854" width="6.140625" style="8" customWidth="1"/>
    <col min="14855" max="14855" width="5" style="8" customWidth="1"/>
    <col min="14856" max="14856" width="6.42578125" style="8" customWidth="1"/>
    <col min="14857" max="14859" width="5.42578125" style="8" customWidth="1"/>
    <col min="14860" max="14860" width="5.28515625" style="8" customWidth="1"/>
    <col min="14861" max="14861" width="5.42578125" style="8" customWidth="1"/>
    <col min="14862" max="14862" width="5.7109375" style="8" bestFit="1" customWidth="1"/>
    <col min="14863" max="14863" width="9.42578125" style="8" customWidth="1"/>
    <col min="14864" max="14864" width="10.140625" style="8" customWidth="1"/>
    <col min="14865" max="14865" width="9.140625" style="8" customWidth="1"/>
    <col min="14866" max="14866" width="9.5703125" style="8" customWidth="1"/>
    <col min="14867" max="14867" width="5.28515625" style="8" bestFit="1" customWidth="1"/>
    <col min="14868" max="14868" width="5.140625" style="8" customWidth="1"/>
    <col min="14869" max="14869" width="7.42578125" style="8" bestFit="1" customWidth="1"/>
    <col min="14870" max="14870" width="8.5703125" style="8" bestFit="1" customWidth="1"/>
    <col min="14871" max="14873" width="13.140625" style="8" bestFit="1" customWidth="1"/>
    <col min="14874" max="14874" width="5.140625" style="8"/>
    <col min="14875" max="14875" width="29.42578125" style="8" bestFit="1" customWidth="1"/>
    <col min="14876" max="15104" width="5.140625" style="8"/>
    <col min="15105" max="15105" width="4.5703125" style="8" customWidth="1"/>
    <col min="15106" max="15106" width="23.5703125" style="8" customWidth="1"/>
    <col min="15107" max="15107" width="30.28515625" style="8" customWidth="1"/>
    <col min="15108" max="15108" width="10.42578125" style="8" customWidth="1"/>
    <col min="15109" max="15109" width="6.7109375" style="8" bestFit="1" customWidth="1"/>
    <col min="15110" max="15110" width="6.140625" style="8" customWidth="1"/>
    <col min="15111" max="15111" width="5" style="8" customWidth="1"/>
    <col min="15112" max="15112" width="6.42578125" style="8" customWidth="1"/>
    <col min="15113" max="15115" width="5.42578125" style="8" customWidth="1"/>
    <col min="15116" max="15116" width="5.28515625" style="8" customWidth="1"/>
    <col min="15117" max="15117" width="5.42578125" style="8" customWidth="1"/>
    <col min="15118" max="15118" width="5.7109375" style="8" bestFit="1" customWidth="1"/>
    <col min="15119" max="15119" width="9.42578125" style="8" customWidth="1"/>
    <col min="15120" max="15120" width="10.140625" style="8" customWidth="1"/>
    <col min="15121" max="15121" width="9.140625" style="8" customWidth="1"/>
    <col min="15122" max="15122" width="9.5703125" style="8" customWidth="1"/>
    <col min="15123" max="15123" width="5.28515625" style="8" bestFit="1" customWidth="1"/>
    <col min="15124" max="15124" width="5.140625" style="8" customWidth="1"/>
    <col min="15125" max="15125" width="7.42578125" style="8" bestFit="1" customWidth="1"/>
    <col min="15126" max="15126" width="8.5703125" style="8" bestFit="1" customWidth="1"/>
    <col min="15127" max="15129" width="13.140625" style="8" bestFit="1" customWidth="1"/>
    <col min="15130" max="15130" width="5.140625" style="8"/>
    <col min="15131" max="15131" width="29.42578125" style="8" bestFit="1" customWidth="1"/>
    <col min="15132" max="15360" width="5.140625" style="8"/>
    <col min="15361" max="15361" width="4.5703125" style="8" customWidth="1"/>
    <col min="15362" max="15362" width="23.5703125" style="8" customWidth="1"/>
    <col min="15363" max="15363" width="30.28515625" style="8" customWidth="1"/>
    <col min="15364" max="15364" width="10.42578125" style="8" customWidth="1"/>
    <col min="15365" max="15365" width="6.7109375" style="8" bestFit="1" customWidth="1"/>
    <col min="15366" max="15366" width="6.140625" style="8" customWidth="1"/>
    <col min="15367" max="15367" width="5" style="8" customWidth="1"/>
    <col min="15368" max="15368" width="6.42578125" style="8" customWidth="1"/>
    <col min="15369" max="15371" width="5.42578125" style="8" customWidth="1"/>
    <col min="15372" max="15372" width="5.28515625" style="8" customWidth="1"/>
    <col min="15373" max="15373" width="5.42578125" style="8" customWidth="1"/>
    <col min="15374" max="15374" width="5.7109375" style="8" bestFit="1" customWidth="1"/>
    <col min="15375" max="15375" width="9.42578125" style="8" customWidth="1"/>
    <col min="15376" max="15376" width="10.140625" style="8" customWidth="1"/>
    <col min="15377" max="15377" width="9.140625" style="8" customWidth="1"/>
    <col min="15378" max="15378" width="9.5703125" style="8" customWidth="1"/>
    <col min="15379" max="15379" width="5.28515625" style="8" bestFit="1" customWidth="1"/>
    <col min="15380" max="15380" width="5.140625" style="8" customWidth="1"/>
    <col min="15381" max="15381" width="7.42578125" style="8" bestFit="1" customWidth="1"/>
    <col min="15382" max="15382" width="8.5703125" style="8" bestFit="1" customWidth="1"/>
    <col min="15383" max="15385" width="13.140625" style="8" bestFit="1" customWidth="1"/>
    <col min="15386" max="15386" width="5.140625" style="8"/>
    <col min="15387" max="15387" width="29.42578125" style="8" bestFit="1" customWidth="1"/>
    <col min="15388" max="15616" width="5.140625" style="8"/>
    <col min="15617" max="15617" width="4.5703125" style="8" customWidth="1"/>
    <col min="15618" max="15618" width="23.5703125" style="8" customWidth="1"/>
    <col min="15619" max="15619" width="30.28515625" style="8" customWidth="1"/>
    <col min="15620" max="15620" width="10.42578125" style="8" customWidth="1"/>
    <col min="15621" max="15621" width="6.7109375" style="8" bestFit="1" customWidth="1"/>
    <col min="15622" max="15622" width="6.140625" style="8" customWidth="1"/>
    <col min="15623" max="15623" width="5" style="8" customWidth="1"/>
    <col min="15624" max="15624" width="6.42578125" style="8" customWidth="1"/>
    <col min="15625" max="15627" width="5.42578125" style="8" customWidth="1"/>
    <col min="15628" max="15628" width="5.28515625" style="8" customWidth="1"/>
    <col min="15629" max="15629" width="5.42578125" style="8" customWidth="1"/>
    <col min="15630" max="15630" width="5.7109375" style="8" bestFit="1" customWidth="1"/>
    <col min="15631" max="15631" width="9.42578125" style="8" customWidth="1"/>
    <col min="15632" max="15632" width="10.140625" style="8" customWidth="1"/>
    <col min="15633" max="15633" width="9.140625" style="8" customWidth="1"/>
    <col min="15634" max="15634" width="9.5703125" style="8" customWidth="1"/>
    <col min="15635" max="15635" width="5.28515625" style="8" bestFit="1" customWidth="1"/>
    <col min="15636" max="15636" width="5.140625" style="8" customWidth="1"/>
    <col min="15637" max="15637" width="7.42578125" style="8" bestFit="1" customWidth="1"/>
    <col min="15638" max="15638" width="8.5703125" style="8" bestFit="1" customWidth="1"/>
    <col min="15639" max="15641" width="13.140625" style="8" bestFit="1" customWidth="1"/>
    <col min="15642" max="15642" width="5.140625" style="8"/>
    <col min="15643" max="15643" width="29.42578125" style="8" bestFit="1" customWidth="1"/>
    <col min="15644" max="15872" width="5.140625" style="8"/>
    <col min="15873" max="15873" width="4.5703125" style="8" customWidth="1"/>
    <col min="15874" max="15874" width="23.5703125" style="8" customWidth="1"/>
    <col min="15875" max="15875" width="30.28515625" style="8" customWidth="1"/>
    <col min="15876" max="15876" width="10.42578125" style="8" customWidth="1"/>
    <col min="15877" max="15877" width="6.7109375" style="8" bestFit="1" customWidth="1"/>
    <col min="15878" max="15878" width="6.140625" style="8" customWidth="1"/>
    <col min="15879" max="15879" width="5" style="8" customWidth="1"/>
    <col min="15880" max="15880" width="6.42578125" style="8" customWidth="1"/>
    <col min="15881" max="15883" width="5.42578125" style="8" customWidth="1"/>
    <col min="15884" max="15884" width="5.28515625" style="8" customWidth="1"/>
    <col min="15885" max="15885" width="5.42578125" style="8" customWidth="1"/>
    <col min="15886" max="15886" width="5.7109375" style="8" bestFit="1" customWidth="1"/>
    <col min="15887" max="15887" width="9.42578125" style="8" customWidth="1"/>
    <col min="15888" max="15888" width="10.140625" style="8" customWidth="1"/>
    <col min="15889" max="15889" width="9.140625" style="8" customWidth="1"/>
    <col min="15890" max="15890" width="9.5703125" style="8" customWidth="1"/>
    <col min="15891" max="15891" width="5.28515625" style="8" bestFit="1" customWidth="1"/>
    <col min="15892" max="15892" width="5.140625" style="8" customWidth="1"/>
    <col min="15893" max="15893" width="7.42578125" style="8" bestFit="1" customWidth="1"/>
    <col min="15894" max="15894" width="8.5703125" style="8" bestFit="1" customWidth="1"/>
    <col min="15895" max="15897" width="13.140625" style="8" bestFit="1" customWidth="1"/>
    <col min="15898" max="15898" width="5.140625" style="8"/>
    <col min="15899" max="15899" width="29.42578125" style="8" bestFit="1" customWidth="1"/>
    <col min="15900" max="16128" width="5.140625" style="8"/>
    <col min="16129" max="16129" width="4.5703125" style="8" customWidth="1"/>
    <col min="16130" max="16130" width="23.5703125" style="8" customWidth="1"/>
    <col min="16131" max="16131" width="30.28515625" style="8" customWidth="1"/>
    <col min="16132" max="16132" width="10.42578125" style="8" customWidth="1"/>
    <col min="16133" max="16133" width="6.7109375" style="8" bestFit="1" customWidth="1"/>
    <col min="16134" max="16134" width="6.140625" style="8" customWidth="1"/>
    <col min="16135" max="16135" width="5" style="8" customWidth="1"/>
    <col min="16136" max="16136" width="6.42578125" style="8" customWidth="1"/>
    <col min="16137" max="16139" width="5.42578125" style="8" customWidth="1"/>
    <col min="16140" max="16140" width="5.28515625" style="8" customWidth="1"/>
    <col min="16141" max="16141" width="5.42578125" style="8" customWidth="1"/>
    <col min="16142" max="16142" width="5.7109375" style="8" bestFit="1" customWidth="1"/>
    <col min="16143" max="16143" width="9.42578125" style="8" customWidth="1"/>
    <col min="16144" max="16144" width="10.140625" style="8" customWidth="1"/>
    <col min="16145" max="16145" width="9.140625" style="8" customWidth="1"/>
    <col min="16146" max="16146" width="9.5703125" style="8" customWidth="1"/>
    <col min="16147" max="16147" width="5.28515625" style="8" bestFit="1" customWidth="1"/>
    <col min="16148" max="16148" width="5.140625" style="8" customWidth="1"/>
    <col min="16149" max="16149" width="7.42578125" style="8" bestFit="1" customWidth="1"/>
    <col min="16150" max="16150" width="8.5703125" style="8" bestFit="1" customWidth="1"/>
    <col min="16151" max="16153" width="13.140625" style="8" bestFit="1" customWidth="1"/>
    <col min="16154" max="16154" width="5.140625" style="8"/>
    <col min="16155" max="16155" width="29.42578125" style="8" bestFit="1" customWidth="1"/>
    <col min="16156" max="16384" width="5.140625" style="8"/>
  </cols>
  <sheetData>
    <row r="1" spans="1:48" ht="19.899999999999999" customHeight="1" x14ac:dyDescent="0.2">
      <c r="A1" s="268" t="s">
        <v>57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19"/>
    </row>
    <row r="2" spans="1:48" ht="24.75" customHeight="1" x14ac:dyDescent="0.2">
      <c r="A2" s="57"/>
      <c r="B2" s="69" t="s">
        <v>59</v>
      </c>
      <c r="C2" s="69"/>
      <c r="D2" s="69"/>
      <c r="E2" s="69"/>
      <c r="F2" s="69"/>
      <c r="G2" s="69"/>
      <c r="H2" s="69"/>
      <c r="I2" s="271" t="s">
        <v>3</v>
      </c>
      <c r="J2" s="271"/>
      <c r="K2" s="271"/>
      <c r="L2" s="271"/>
      <c r="M2" s="271"/>
      <c r="N2" s="271"/>
      <c r="O2" s="271"/>
      <c r="P2" s="271"/>
      <c r="Q2" s="69"/>
    </row>
    <row r="3" spans="1:48" ht="18" x14ac:dyDescent="0.25">
      <c r="A3" s="57"/>
      <c r="B3" s="21"/>
      <c r="C3" s="272" t="s">
        <v>42</v>
      </c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1"/>
      <c r="P3" s="21"/>
      <c r="Q3" s="21"/>
    </row>
    <row r="4" spans="1:48" ht="16.149999999999999" customHeight="1" x14ac:dyDescent="0.25">
      <c r="A4" s="58"/>
      <c r="B4" s="91"/>
      <c r="C4" s="22"/>
      <c r="D4" s="22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48" ht="22.9" customHeight="1" x14ac:dyDescent="0.2">
      <c r="A5" s="294" t="s">
        <v>128</v>
      </c>
      <c r="B5" s="296" t="s">
        <v>17</v>
      </c>
      <c r="C5" s="296" t="s">
        <v>1</v>
      </c>
      <c r="D5" s="299" t="s">
        <v>18</v>
      </c>
      <c r="E5" s="285" t="s">
        <v>41</v>
      </c>
      <c r="F5" s="286"/>
      <c r="G5" s="286"/>
      <c r="H5" s="286"/>
      <c r="I5" s="286"/>
      <c r="J5" s="286"/>
      <c r="K5" s="286"/>
      <c r="L5" s="287"/>
      <c r="M5" s="288" t="s">
        <v>40</v>
      </c>
      <c r="N5" s="289"/>
      <c r="O5" s="290" t="s">
        <v>4</v>
      </c>
      <c r="P5" s="292" t="s">
        <v>130</v>
      </c>
      <c r="Q5" s="269" t="s">
        <v>5</v>
      </c>
      <c r="R5" s="25" t="s">
        <v>26</v>
      </c>
      <c r="S5" s="26" t="s">
        <v>27</v>
      </c>
      <c r="T5" s="20"/>
      <c r="U5" s="20"/>
      <c r="V5" s="20"/>
      <c r="W5" s="20">
        <f>MAX($Q$14:$Q$20)*1.3</f>
        <v>223.21705426356587</v>
      </c>
      <c r="X5" s="27">
        <f>MIN(X14:X20)</f>
        <v>2.9861111111111113E-3</v>
      </c>
      <c r="Y5" s="28"/>
    </row>
    <row r="6" spans="1:48" ht="42.75" customHeight="1" x14ac:dyDescent="0.2">
      <c r="A6" s="295"/>
      <c r="B6" s="297"/>
      <c r="C6" s="297"/>
      <c r="D6" s="300"/>
      <c r="E6" s="93">
        <v>1</v>
      </c>
      <c r="F6" s="93">
        <v>2</v>
      </c>
      <c r="G6" s="93">
        <v>3</v>
      </c>
      <c r="H6" s="93">
        <v>4</v>
      </c>
      <c r="I6" s="93">
        <v>5</v>
      </c>
      <c r="J6" s="93">
        <v>6</v>
      </c>
      <c r="K6" s="93">
        <v>7</v>
      </c>
      <c r="L6" s="93">
        <v>8</v>
      </c>
      <c r="M6" s="94" t="s">
        <v>28</v>
      </c>
      <c r="N6" s="94" t="s">
        <v>29</v>
      </c>
      <c r="O6" s="291"/>
      <c r="P6" s="293"/>
      <c r="Q6" s="270"/>
      <c r="R6" s="30"/>
      <c r="S6" s="20"/>
      <c r="T6" s="20" t="s">
        <v>30</v>
      </c>
      <c r="U6" s="20" t="s">
        <v>31</v>
      </c>
      <c r="V6" s="20" t="s">
        <v>32</v>
      </c>
      <c r="W6" s="20" t="s">
        <v>33</v>
      </c>
      <c r="X6" s="20" t="s">
        <v>34</v>
      </c>
      <c r="Y6" s="20" t="s">
        <v>35</v>
      </c>
    </row>
    <row r="7" spans="1:48" ht="9.6" customHeight="1" x14ac:dyDescent="0.2">
      <c r="A7" s="67"/>
      <c r="B7" s="68"/>
      <c r="C7" s="59"/>
      <c r="D7" s="64"/>
      <c r="E7" s="65"/>
      <c r="F7" s="65"/>
      <c r="G7" s="65"/>
      <c r="H7" s="65"/>
      <c r="I7" s="65"/>
      <c r="J7" s="65"/>
      <c r="K7" s="65"/>
      <c r="M7" s="29"/>
      <c r="N7" s="29"/>
      <c r="O7" s="140"/>
      <c r="P7" s="89"/>
      <c r="Q7" s="66"/>
      <c r="R7" s="30"/>
      <c r="S7" s="20"/>
      <c r="T7" s="20"/>
      <c r="U7" s="20"/>
      <c r="V7" s="20"/>
      <c r="W7" s="20"/>
      <c r="X7" s="20"/>
      <c r="Y7" s="20"/>
    </row>
    <row r="8" spans="1:48" ht="37.5" x14ac:dyDescent="0.2">
      <c r="A8" s="228">
        <v>1</v>
      </c>
      <c r="B8" s="226" t="s">
        <v>121</v>
      </c>
      <c r="C8" s="16" t="s">
        <v>61</v>
      </c>
      <c r="D8" s="71">
        <v>2.0562499999999999E-3</v>
      </c>
      <c r="E8" s="59">
        <v>20</v>
      </c>
      <c r="F8" s="59">
        <v>5</v>
      </c>
      <c r="G8" s="59"/>
      <c r="H8" s="59">
        <v>5</v>
      </c>
      <c r="I8" s="59">
        <v>50</v>
      </c>
      <c r="J8" s="59"/>
      <c r="K8" s="59"/>
      <c r="L8" s="59"/>
      <c r="M8" s="59">
        <f t="shared" ref="M8:M21" si="0">SUM(E8:L8)</f>
        <v>80</v>
      </c>
      <c r="N8" s="59">
        <f t="shared" ref="N8:N21" si="1">SUM(E8:L8)</f>
        <v>80</v>
      </c>
      <c r="O8" s="28">
        <f>W16/86400</f>
        <v>2.9861111111111113E-3</v>
      </c>
      <c r="P8" s="218">
        <v>2</v>
      </c>
      <c r="Q8" s="208"/>
      <c r="R8" s="30"/>
      <c r="S8" s="20"/>
      <c r="T8" s="20"/>
      <c r="U8" s="20"/>
      <c r="V8" s="20"/>
      <c r="W8" s="20"/>
      <c r="X8" s="20"/>
      <c r="Y8" s="20"/>
    </row>
    <row r="9" spans="1:48" ht="37.5" x14ac:dyDescent="0.2">
      <c r="A9" s="28">
        <f>O8+O9</f>
        <v>6.5509259259259262E-3</v>
      </c>
      <c r="B9" s="226" t="s">
        <v>122</v>
      </c>
      <c r="C9" s="16" t="s">
        <v>61</v>
      </c>
      <c r="D9" s="71">
        <v>2.1129629629629632E-3</v>
      </c>
      <c r="E9" s="59">
        <v>5</v>
      </c>
      <c r="F9" s="59"/>
      <c r="G9" s="59">
        <v>50</v>
      </c>
      <c r="H9" s="59">
        <v>20</v>
      </c>
      <c r="I9" s="59">
        <v>50</v>
      </c>
      <c r="J9" s="59"/>
      <c r="K9" s="59"/>
      <c r="L9" s="59"/>
      <c r="M9" s="59">
        <f t="shared" si="0"/>
        <v>125</v>
      </c>
      <c r="N9" s="59">
        <f t="shared" si="1"/>
        <v>125</v>
      </c>
      <c r="O9" s="28">
        <f>W17/86400</f>
        <v>3.5648148148148149E-3</v>
      </c>
      <c r="P9" s="218">
        <v>5</v>
      </c>
      <c r="Q9" s="208"/>
      <c r="R9" s="30"/>
      <c r="S9" s="20"/>
      <c r="T9" s="20"/>
      <c r="U9" s="20"/>
      <c r="V9" s="20"/>
      <c r="W9" s="20"/>
      <c r="X9" s="20"/>
      <c r="Y9" s="20"/>
    </row>
    <row r="10" spans="1:48" ht="37.5" x14ac:dyDescent="0.2">
      <c r="A10" s="228">
        <v>2</v>
      </c>
      <c r="B10" s="226" t="s">
        <v>117</v>
      </c>
      <c r="C10" s="16" t="s">
        <v>65</v>
      </c>
      <c r="D10" s="71">
        <v>2.3777777777777777E-3</v>
      </c>
      <c r="E10" s="59">
        <v>20</v>
      </c>
      <c r="F10" s="59"/>
      <c r="G10" s="59">
        <v>5</v>
      </c>
      <c r="H10" s="59">
        <v>20</v>
      </c>
      <c r="I10" s="59">
        <v>5</v>
      </c>
      <c r="J10" s="59"/>
      <c r="K10" s="59"/>
      <c r="L10" s="59"/>
      <c r="M10" s="59">
        <f t="shared" si="0"/>
        <v>50</v>
      </c>
      <c r="N10" s="59">
        <f t="shared" si="1"/>
        <v>50</v>
      </c>
      <c r="O10" s="28">
        <f>W24/86400</f>
        <v>2.9513888888888888E-3</v>
      </c>
      <c r="P10" s="218">
        <v>1</v>
      </c>
      <c r="Q10" s="208"/>
      <c r="R10" s="30"/>
      <c r="S10" s="20"/>
      <c r="T10" s="20"/>
      <c r="U10" s="20"/>
      <c r="V10" s="20"/>
      <c r="W10" s="20"/>
      <c r="X10" s="20"/>
      <c r="Y10" s="20"/>
    </row>
    <row r="11" spans="1:48" ht="37.5" x14ac:dyDescent="0.2">
      <c r="A11" s="28">
        <f>O10+O11</f>
        <v>6.5856481481481478E-3</v>
      </c>
      <c r="B11" s="226" t="s">
        <v>116</v>
      </c>
      <c r="C11" s="16" t="s">
        <v>65</v>
      </c>
      <c r="D11" s="71">
        <v>2.2431712962962965E-3</v>
      </c>
      <c r="E11" s="59">
        <v>50</v>
      </c>
      <c r="F11" s="59"/>
      <c r="G11" s="59">
        <v>20</v>
      </c>
      <c r="H11" s="59">
        <v>50</v>
      </c>
      <c r="I11" s="59"/>
      <c r="J11" s="59"/>
      <c r="K11" s="59"/>
      <c r="L11" s="59"/>
      <c r="M11" s="59">
        <f t="shared" si="0"/>
        <v>120</v>
      </c>
      <c r="N11" s="59">
        <f t="shared" si="1"/>
        <v>120</v>
      </c>
      <c r="O11" s="28">
        <f>W25/86400</f>
        <v>3.6342592592592594E-3</v>
      </c>
      <c r="P11" s="218">
        <v>6</v>
      </c>
      <c r="Q11" s="208"/>
      <c r="R11" s="30"/>
      <c r="S11" s="20"/>
      <c r="T11" s="20"/>
      <c r="U11" s="20"/>
      <c r="V11" s="20"/>
      <c r="W11" s="20"/>
      <c r="X11" s="20"/>
      <c r="Y11" s="20"/>
    </row>
    <row r="12" spans="1:48" ht="37.5" x14ac:dyDescent="0.2">
      <c r="A12" s="228">
        <v>3</v>
      </c>
      <c r="B12" s="226" t="s">
        <v>115</v>
      </c>
      <c r="C12" s="16" t="s">
        <v>62</v>
      </c>
      <c r="D12" s="71">
        <v>2.9057870370370366E-3</v>
      </c>
      <c r="E12" s="59">
        <v>20</v>
      </c>
      <c r="F12" s="59"/>
      <c r="G12" s="59">
        <v>20</v>
      </c>
      <c r="H12" s="59">
        <v>5</v>
      </c>
      <c r="I12" s="59">
        <v>5</v>
      </c>
      <c r="J12" s="59">
        <v>5</v>
      </c>
      <c r="K12" s="59"/>
      <c r="L12" s="59"/>
      <c r="M12" s="150">
        <f t="shared" si="0"/>
        <v>55</v>
      </c>
      <c r="N12" s="59">
        <f t="shared" si="1"/>
        <v>55</v>
      </c>
      <c r="O12" s="28">
        <f>W26/86400</f>
        <v>3.5416666666666665E-3</v>
      </c>
      <c r="P12" s="218">
        <v>3</v>
      </c>
      <c r="Q12" s="31">
        <f>IF(S26="",Y26/MIN($Y$14:$Y$20)*100,"в\к")</f>
        <v>118.6046511627907</v>
      </c>
      <c r="R12" s="30"/>
      <c r="S12" s="20"/>
      <c r="T12" s="20"/>
      <c r="U12" s="20"/>
      <c r="V12" s="20"/>
      <c r="W12" s="20"/>
      <c r="X12" s="20"/>
      <c r="Y12" s="20"/>
    </row>
    <row r="13" spans="1:48" ht="37.5" x14ac:dyDescent="0.2">
      <c r="A13" s="28">
        <f>O12+O13</f>
        <v>7.5925925925925918E-3</v>
      </c>
      <c r="B13" s="226" t="s">
        <v>114</v>
      </c>
      <c r="C13" s="16" t="s">
        <v>62</v>
      </c>
      <c r="D13" s="71">
        <v>2.5488425925925926E-3</v>
      </c>
      <c r="E13" s="59">
        <v>20</v>
      </c>
      <c r="F13" s="59"/>
      <c r="G13" s="59">
        <v>5</v>
      </c>
      <c r="H13" s="59">
        <v>5</v>
      </c>
      <c r="I13" s="59">
        <v>50</v>
      </c>
      <c r="J13" s="59">
        <v>50</v>
      </c>
      <c r="K13" s="59"/>
      <c r="L13" s="59"/>
      <c r="M13" s="59">
        <f t="shared" si="0"/>
        <v>130</v>
      </c>
      <c r="N13" s="59">
        <f t="shared" si="1"/>
        <v>130</v>
      </c>
      <c r="O13" s="28">
        <f>W27/86400</f>
        <v>4.0509259259259257E-3</v>
      </c>
      <c r="P13" s="218">
        <v>8</v>
      </c>
      <c r="Q13" s="31">
        <f>IF(S27="",Y27/MIN($Y$14:$Y$20)*100,"в\к")</f>
        <v>135.65891472868216</v>
      </c>
      <c r="R13" s="30"/>
      <c r="S13" s="20"/>
      <c r="T13" s="20"/>
      <c r="U13" s="20"/>
      <c r="V13" s="20"/>
      <c r="W13" s="20"/>
      <c r="X13" s="20"/>
      <c r="Y13" s="20"/>
    </row>
    <row r="14" spans="1:48" s="35" customFormat="1" ht="37.5" x14ac:dyDescent="0.2">
      <c r="A14" s="228">
        <v>4</v>
      </c>
      <c r="B14" s="226" t="s">
        <v>124</v>
      </c>
      <c r="C14" s="16" t="s">
        <v>60</v>
      </c>
      <c r="D14" s="71">
        <v>2.5774305555555555E-3</v>
      </c>
      <c r="E14" s="59">
        <v>5</v>
      </c>
      <c r="F14" s="59"/>
      <c r="G14" s="59">
        <v>20</v>
      </c>
      <c r="H14" s="59">
        <v>50</v>
      </c>
      <c r="I14" s="59">
        <v>5</v>
      </c>
      <c r="J14" s="59">
        <v>5</v>
      </c>
      <c r="K14" s="59"/>
      <c r="L14" s="59"/>
      <c r="M14" s="150">
        <f t="shared" si="0"/>
        <v>85</v>
      </c>
      <c r="N14" s="59">
        <f t="shared" si="1"/>
        <v>85</v>
      </c>
      <c r="O14" s="28">
        <f>W14/86400</f>
        <v>3.5648148148148149E-3</v>
      </c>
      <c r="P14" s="218">
        <v>4</v>
      </c>
      <c r="Q14" s="31">
        <f t="shared" ref="Q14:Q25" si="2">IF(S14="",Y14/MIN($Y$14:$Y$20)*100,"в\к")</f>
        <v>119.37984496124029</v>
      </c>
      <c r="R14" s="32"/>
      <c r="S14" s="20"/>
      <c r="T14" s="20">
        <f t="shared" ref="T14:T20" si="3">MINUTE(D14)</f>
        <v>3</v>
      </c>
      <c r="U14" s="33">
        <f t="shared" ref="U14:U20" si="4">SECOND(D14)</f>
        <v>43</v>
      </c>
      <c r="V14" s="20">
        <f t="shared" ref="V14:V20" si="5">N14</f>
        <v>85</v>
      </c>
      <c r="W14" s="20">
        <f t="shared" ref="W14:W20" si="6">T14*60+U14+V14</f>
        <v>308</v>
      </c>
      <c r="X14" s="28">
        <f t="shared" ref="X14:X20" si="7">IF(S14="",O14,"")</f>
        <v>3.5648148148148149E-3</v>
      </c>
      <c r="Y14" s="20">
        <f t="shared" ref="Y14:Y20" si="8">IF(S14="",W14,"")</f>
        <v>308</v>
      </c>
      <c r="Z14" s="20"/>
      <c r="AA14" s="152">
        <f>N14/60</f>
        <v>1.4166666666666667</v>
      </c>
      <c r="AB14" s="34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</row>
    <row r="15" spans="1:48" s="38" customFormat="1" ht="37.5" x14ac:dyDescent="0.2">
      <c r="A15" s="28">
        <f>O14+O15</f>
        <v>8.067129629629629E-3</v>
      </c>
      <c r="B15" s="226" t="s">
        <v>123</v>
      </c>
      <c r="C15" s="16" t="s">
        <v>60</v>
      </c>
      <c r="D15" s="71">
        <v>3.1726851851851851E-3</v>
      </c>
      <c r="E15" s="59">
        <v>5</v>
      </c>
      <c r="F15" s="59"/>
      <c r="G15" s="59">
        <v>5</v>
      </c>
      <c r="H15" s="59">
        <v>50</v>
      </c>
      <c r="I15" s="59">
        <v>5</v>
      </c>
      <c r="J15" s="59">
        <v>50</v>
      </c>
      <c r="K15" s="59"/>
      <c r="L15" s="59"/>
      <c r="M15" s="59">
        <f t="shared" si="0"/>
        <v>115</v>
      </c>
      <c r="N15" s="59">
        <f t="shared" si="1"/>
        <v>115</v>
      </c>
      <c r="O15" s="28">
        <f>W15/86400</f>
        <v>4.5023148148148149E-3</v>
      </c>
      <c r="P15" s="218">
        <v>10</v>
      </c>
      <c r="Q15" s="31">
        <f t="shared" si="2"/>
        <v>150.77519379844961</v>
      </c>
      <c r="R15" s="32"/>
      <c r="S15" s="20"/>
      <c r="T15" s="20">
        <f t="shared" si="3"/>
        <v>4</v>
      </c>
      <c r="U15" s="33">
        <f t="shared" si="4"/>
        <v>34</v>
      </c>
      <c r="V15" s="20">
        <f t="shared" si="5"/>
        <v>115</v>
      </c>
      <c r="W15" s="20">
        <f t="shared" si="6"/>
        <v>389</v>
      </c>
      <c r="X15" s="28">
        <f t="shared" si="7"/>
        <v>4.5023148148148149E-3</v>
      </c>
      <c r="Y15" s="20">
        <f t="shared" si="8"/>
        <v>389</v>
      </c>
      <c r="Z15" s="41"/>
      <c r="AA15" s="8"/>
      <c r="AB15" s="34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</row>
    <row r="16" spans="1:48" ht="37.5" x14ac:dyDescent="0.2">
      <c r="A16" s="228">
        <v>5</v>
      </c>
      <c r="B16" s="227" t="s">
        <v>119</v>
      </c>
      <c r="C16" s="202" t="s">
        <v>64</v>
      </c>
      <c r="D16" s="71">
        <v>2.9745370370370373E-3</v>
      </c>
      <c r="E16" s="59">
        <v>5</v>
      </c>
      <c r="F16" s="59">
        <v>5</v>
      </c>
      <c r="G16" s="59">
        <v>5</v>
      </c>
      <c r="H16" s="59">
        <v>20</v>
      </c>
      <c r="I16" s="59">
        <v>5</v>
      </c>
      <c r="J16" s="59">
        <v>20</v>
      </c>
      <c r="K16" s="59"/>
      <c r="L16" s="59"/>
      <c r="M16" s="59">
        <f t="shared" si="0"/>
        <v>60</v>
      </c>
      <c r="N16" s="59">
        <f t="shared" si="1"/>
        <v>60</v>
      </c>
      <c r="O16" s="28">
        <f>W22/86400</f>
        <v>3.6689814814814814E-3</v>
      </c>
      <c r="P16" s="218">
        <v>7</v>
      </c>
      <c r="Q16" s="31">
        <f t="shared" si="2"/>
        <v>100</v>
      </c>
      <c r="R16" s="32"/>
      <c r="S16" s="20"/>
      <c r="T16" s="20">
        <f>MINUTE(D8)</f>
        <v>2</v>
      </c>
      <c r="U16" s="33">
        <f>SECOND(D8)</f>
        <v>58</v>
      </c>
      <c r="V16" s="20">
        <f>N8</f>
        <v>80</v>
      </c>
      <c r="W16" s="20">
        <f t="shared" si="6"/>
        <v>258</v>
      </c>
      <c r="X16" s="28">
        <f>IF(S16="",O8,"")</f>
        <v>2.9861111111111113E-3</v>
      </c>
      <c r="Y16" s="20">
        <f t="shared" si="8"/>
        <v>258</v>
      </c>
      <c r="Z16" s="39"/>
      <c r="AA16" s="8"/>
      <c r="AB16" s="34"/>
    </row>
    <row r="17" spans="1:48" s="40" customFormat="1" ht="37.5" x14ac:dyDescent="0.2">
      <c r="A17" s="28">
        <f>O16+O17</f>
        <v>8.6921296296296295E-3</v>
      </c>
      <c r="B17" s="226" t="s">
        <v>120</v>
      </c>
      <c r="C17" s="16" t="s">
        <v>64</v>
      </c>
      <c r="D17" s="71">
        <v>3.6357638888888893E-3</v>
      </c>
      <c r="E17" s="59">
        <v>5</v>
      </c>
      <c r="F17" s="59">
        <v>5</v>
      </c>
      <c r="G17" s="59">
        <v>5</v>
      </c>
      <c r="H17" s="59">
        <v>5</v>
      </c>
      <c r="I17" s="59">
        <v>50</v>
      </c>
      <c r="J17" s="59">
        <v>50</v>
      </c>
      <c r="K17" s="59"/>
      <c r="L17" s="59"/>
      <c r="M17" s="59">
        <f t="shared" si="0"/>
        <v>120</v>
      </c>
      <c r="N17" s="59">
        <f t="shared" si="1"/>
        <v>120</v>
      </c>
      <c r="O17" s="28">
        <f>W23/86400</f>
        <v>5.0231481481481481E-3</v>
      </c>
      <c r="P17" s="218">
        <v>12</v>
      </c>
      <c r="Q17" s="31">
        <f t="shared" si="2"/>
        <v>119.37984496124029</v>
      </c>
      <c r="R17" s="32"/>
      <c r="S17" s="20"/>
      <c r="T17" s="20">
        <f>MINUTE(D9)</f>
        <v>3</v>
      </c>
      <c r="U17" s="33">
        <f>SECOND(D9)</f>
        <v>3</v>
      </c>
      <c r="V17" s="20">
        <f>N9</f>
        <v>125</v>
      </c>
      <c r="W17" s="20">
        <f t="shared" si="6"/>
        <v>308</v>
      </c>
      <c r="X17" s="28">
        <f>IF(S17="",O9,"")</f>
        <v>3.5648148148148149E-3</v>
      </c>
      <c r="Y17" s="20">
        <f t="shared" si="8"/>
        <v>308</v>
      </c>
      <c r="Z17" s="39"/>
      <c r="AA17" s="8"/>
      <c r="AB17" s="3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</row>
    <row r="18" spans="1:48" ht="37.5" x14ac:dyDescent="0.2">
      <c r="A18" s="228">
        <v>6</v>
      </c>
      <c r="B18" s="226" t="s">
        <v>126</v>
      </c>
      <c r="C18" s="16" t="s">
        <v>63</v>
      </c>
      <c r="D18" s="71">
        <v>1.4471064814814815E-3</v>
      </c>
      <c r="E18" s="59">
        <v>50</v>
      </c>
      <c r="F18" s="59"/>
      <c r="G18" s="59">
        <v>50</v>
      </c>
      <c r="H18" s="59">
        <v>50</v>
      </c>
      <c r="I18" s="59">
        <v>50</v>
      </c>
      <c r="J18" s="59">
        <v>50</v>
      </c>
      <c r="K18" s="59"/>
      <c r="L18" s="59"/>
      <c r="M18" s="59">
        <f t="shared" si="0"/>
        <v>250</v>
      </c>
      <c r="N18" s="59">
        <f t="shared" si="1"/>
        <v>250</v>
      </c>
      <c r="O18" s="28">
        <f>W18/86400</f>
        <v>4.340277777777778E-3</v>
      </c>
      <c r="P18" s="218">
        <v>9</v>
      </c>
      <c r="Q18" s="31">
        <f t="shared" si="2"/>
        <v>145.3488372093023</v>
      </c>
      <c r="R18" s="36"/>
      <c r="S18" s="20"/>
      <c r="T18" s="20">
        <f t="shared" si="3"/>
        <v>2</v>
      </c>
      <c r="U18" s="33">
        <f t="shared" si="4"/>
        <v>5</v>
      </c>
      <c r="V18" s="20">
        <f t="shared" si="5"/>
        <v>250</v>
      </c>
      <c r="W18" s="20">
        <f t="shared" si="6"/>
        <v>375</v>
      </c>
      <c r="X18" s="28">
        <f t="shared" si="7"/>
        <v>4.340277777777778E-3</v>
      </c>
      <c r="Y18" s="20">
        <f t="shared" si="8"/>
        <v>375</v>
      </c>
      <c r="Z18" s="37"/>
      <c r="AA18" s="8"/>
      <c r="AB18" s="30"/>
    </row>
    <row r="19" spans="1:48" s="20" customFormat="1" ht="37.5" x14ac:dyDescent="0.2">
      <c r="A19" s="28">
        <f>O18+O19</f>
        <v>8.8888888888888889E-3</v>
      </c>
      <c r="B19" s="226" t="s">
        <v>125</v>
      </c>
      <c r="C19" s="16" t="s">
        <v>63</v>
      </c>
      <c r="D19" s="71">
        <v>2.6363425925925925E-3</v>
      </c>
      <c r="E19" s="59">
        <v>5</v>
      </c>
      <c r="F19" s="59">
        <v>5</v>
      </c>
      <c r="G19" s="59">
        <v>50</v>
      </c>
      <c r="H19" s="59">
        <v>5</v>
      </c>
      <c r="I19" s="59">
        <v>50</v>
      </c>
      <c r="J19" s="59">
        <v>50</v>
      </c>
      <c r="K19" s="59"/>
      <c r="L19" s="59"/>
      <c r="M19" s="59">
        <f t="shared" si="0"/>
        <v>165</v>
      </c>
      <c r="N19" s="59">
        <f t="shared" si="1"/>
        <v>165</v>
      </c>
      <c r="O19" s="28">
        <f>W19/86400</f>
        <v>4.5486111111111109E-3</v>
      </c>
      <c r="P19" s="218">
        <v>11</v>
      </c>
      <c r="Q19" s="31">
        <f t="shared" si="2"/>
        <v>152.32558139534885</v>
      </c>
      <c r="R19" s="32"/>
      <c r="T19" s="20">
        <f t="shared" si="3"/>
        <v>3</v>
      </c>
      <c r="U19" s="33">
        <f t="shared" si="4"/>
        <v>48</v>
      </c>
      <c r="V19" s="20">
        <f t="shared" si="5"/>
        <v>165</v>
      </c>
      <c r="W19" s="20">
        <f t="shared" si="6"/>
        <v>393</v>
      </c>
      <c r="X19" s="28">
        <f t="shared" si="7"/>
        <v>4.5486111111111109E-3</v>
      </c>
      <c r="Y19" s="20">
        <f t="shared" si="8"/>
        <v>393</v>
      </c>
      <c r="Z19" s="41"/>
      <c r="AA19" s="8"/>
      <c r="AB19" s="30"/>
    </row>
    <row r="20" spans="1:48" ht="37.5" x14ac:dyDescent="0.2">
      <c r="A20" s="228">
        <v>7</v>
      </c>
      <c r="B20" s="226" t="s">
        <v>118</v>
      </c>
      <c r="C20" s="16" t="s">
        <v>66</v>
      </c>
      <c r="D20" s="71">
        <v>4.3167824074074072E-3</v>
      </c>
      <c r="E20" s="59">
        <v>50</v>
      </c>
      <c r="F20" s="59">
        <v>5</v>
      </c>
      <c r="G20" s="59">
        <v>5</v>
      </c>
      <c r="H20" s="59"/>
      <c r="I20" s="59">
        <v>5</v>
      </c>
      <c r="J20" s="59">
        <v>5</v>
      </c>
      <c r="K20" s="59"/>
      <c r="L20" s="59"/>
      <c r="M20" s="59">
        <f t="shared" si="0"/>
        <v>70</v>
      </c>
      <c r="N20" s="59">
        <f t="shared" si="1"/>
        <v>70</v>
      </c>
      <c r="O20" s="28">
        <f>W20/86400</f>
        <v>5.1273148148148146E-3</v>
      </c>
      <c r="P20" s="218">
        <v>13</v>
      </c>
      <c r="Q20" s="31">
        <f t="shared" si="2"/>
        <v>171.70542635658913</v>
      </c>
      <c r="R20" s="32"/>
      <c r="S20" s="20"/>
      <c r="T20" s="20">
        <f t="shared" si="3"/>
        <v>6</v>
      </c>
      <c r="U20" s="33">
        <f t="shared" si="4"/>
        <v>13</v>
      </c>
      <c r="V20" s="20">
        <f t="shared" si="5"/>
        <v>70</v>
      </c>
      <c r="W20" s="20">
        <f t="shared" si="6"/>
        <v>443</v>
      </c>
      <c r="X20" s="28">
        <f t="shared" si="7"/>
        <v>5.1273148148148146E-3</v>
      </c>
      <c r="Y20" s="20">
        <f t="shared" si="8"/>
        <v>443</v>
      </c>
      <c r="Z20" s="37"/>
      <c r="AB20" s="34"/>
    </row>
    <row r="21" spans="1:48" s="49" customFormat="1" ht="37.5" x14ac:dyDescent="0.25">
      <c r="A21" s="28">
        <f>O20+O21</f>
        <v>1.0393518518518517E-2</v>
      </c>
      <c r="B21" s="227" t="s">
        <v>129</v>
      </c>
      <c r="C21" s="202" t="s">
        <v>66</v>
      </c>
      <c r="D21" s="71">
        <v>4.1699074074074078E-3</v>
      </c>
      <c r="E21" s="59">
        <v>50</v>
      </c>
      <c r="F21" s="59"/>
      <c r="G21" s="59">
        <v>20</v>
      </c>
      <c r="H21" s="59">
        <v>5</v>
      </c>
      <c r="I21" s="59"/>
      <c r="J21" s="59">
        <v>20</v>
      </c>
      <c r="K21" s="59"/>
      <c r="L21" s="59"/>
      <c r="M21" s="59">
        <f t="shared" si="0"/>
        <v>95</v>
      </c>
      <c r="N21" s="59">
        <f t="shared" si="1"/>
        <v>95</v>
      </c>
      <c r="O21" s="28">
        <f>W21/86400</f>
        <v>5.2662037037037035E-3</v>
      </c>
      <c r="P21" s="218">
        <v>14</v>
      </c>
      <c r="Q21" s="31">
        <f t="shared" si="2"/>
        <v>176.35658914728683</v>
      </c>
      <c r="R21" s="32"/>
      <c r="S21" s="20"/>
      <c r="T21" s="20">
        <f t="shared" ref="T21" si="9">MINUTE(D21)</f>
        <v>6</v>
      </c>
      <c r="U21" s="33">
        <f t="shared" ref="U21" si="10">SECOND(D21)</f>
        <v>0</v>
      </c>
      <c r="V21" s="20">
        <f>N21</f>
        <v>95</v>
      </c>
      <c r="W21" s="20">
        <f t="shared" ref="W21:W27" si="11">T21*60+U21+V21</f>
        <v>455</v>
      </c>
      <c r="X21" s="28">
        <f t="shared" ref="X21" si="12">IF(S21="",O21,"")</f>
        <v>5.2662037037037035E-3</v>
      </c>
      <c r="Y21" s="20">
        <f t="shared" ref="Y21:Y27" si="13">IF(S21="",W21,"")</f>
        <v>455</v>
      </c>
    </row>
    <row r="22" spans="1:48" ht="15.75" x14ac:dyDescent="0.2">
      <c r="A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31">
        <f t="shared" si="2"/>
        <v>122.86821705426357</v>
      </c>
      <c r="R22" s="36"/>
      <c r="S22" s="20"/>
      <c r="T22" s="20">
        <f>MINUTE(D16)</f>
        <v>4</v>
      </c>
      <c r="U22" s="33">
        <f>SECOND(D16)</f>
        <v>17</v>
      </c>
      <c r="V22" s="20">
        <f>N16</f>
        <v>60</v>
      </c>
      <c r="W22" s="20">
        <f t="shared" si="11"/>
        <v>317</v>
      </c>
      <c r="X22" s="28">
        <f>IF(S22="",O16,"")</f>
        <v>3.6689814814814814E-3</v>
      </c>
      <c r="Y22" s="20">
        <f t="shared" si="13"/>
        <v>317</v>
      </c>
    </row>
    <row r="23" spans="1:48" ht="15.75" hidden="1" x14ac:dyDescent="0.2">
      <c r="A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31">
        <f t="shared" si="2"/>
        <v>168.2170542635659</v>
      </c>
      <c r="R23" s="32"/>
      <c r="S23" s="20"/>
      <c r="T23" s="20">
        <f>MINUTE(D17)</f>
        <v>5</v>
      </c>
      <c r="U23" s="33">
        <f>SECOND(D17)</f>
        <v>14</v>
      </c>
      <c r="V23" s="20">
        <f>N17</f>
        <v>120</v>
      </c>
      <c r="W23" s="20">
        <f t="shared" si="11"/>
        <v>434</v>
      </c>
      <c r="X23" s="28">
        <f>IF(S23="",O17,"")</f>
        <v>5.0231481481481481E-3</v>
      </c>
      <c r="Y23" s="20">
        <f t="shared" si="13"/>
        <v>434</v>
      </c>
    </row>
    <row r="24" spans="1:48" ht="15.75" hidden="1" x14ac:dyDescent="0.2">
      <c r="A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31">
        <f t="shared" si="2"/>
        <v>98.837209302325576</v>
      </c>
      <c r="R24" s="32"/>
      <c r="S24" s="20"/>
      <c r="T24" s="20">
        <f>MINUTE(D10)</f>
        <v>3</v>
      </c>
      <c r="U24" s="33">
        <f>SECOND(D10)</f>
        <v>25</v>
      </c>
      <c r="V24" s="20">
        <f>N10</f>
        <v>50</v>
      </c>
      <c r="W24" s="20">
        <f t="shared" si="11"/>
        <v>255</v>
      </c>
      <c r="X24" s="28">
        <f>IF(S24="",O10,"")</f>
        <v>2.9513888888888888E-3</v>
      </c>
      <c r="Y24" s="20">
        <f t="shared" si="13"/>
        <v>255</v>
      </c>
    </row>
    <row r="25" spans="1:48" ht="15.75" hidden="1" x14ac:dyDescent="0.2">
      <c r="A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31">
        <f t="shared" si="2"/>
        <v>121.70542635658914</v>
      </c>
      <c r="R25" s="32"/>
      <c r="S25" s="20"/>
      <c r="T25" s="20">
        <f>MINUTE(D11)</f>
        <v>3</v>
      </c>
      <c r="U25" s="33">
        <f>SECOND(D11)</f>
        <v>14</v>
      </c>
      <c r="V25" s="20">
        <f>N11</f>
        <v>120</v>
      </c>
      <c r="W25" s="20">
        <f t="shared" si="11"/>
        <v>314</v>
      </c>
      <c r="X25" s="28">
        <f>IF(S25="",O11,"")</f>
        <v>3.6342592592592594E-3</v>
      </c>
      <c r="Y25" s="20">
        <f t="shared" si="13"/>
        <v>314</v>
      </c>
    </row>
    <row r="26" spans="1:48" ht="15.75" hidden="1" x14ac:dyDescent="0.2">
      <c r="A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32"/>
      <c r="S26" s="20"/>
      <c r="T26" s="20">
        <f>MINUTE(D12)</f>
        <v>4</v>
      </c>
      <c r="U26" s="33">
        <f>SECOND(D12)</f>
        <v>11</v>
      </c>
      <c r="V26" s="20">
        <f>N12</f>
        <v>55</v>
      </c>
      <c r="W26" s="20">
        <f t="shared" si="11"/>
        <v>306</v>
      </c>
      <c r="X26" s="28">
        <f>IF(S26="",O12,"")</f>
        <v>3.5416666666666665E-3</v>
      </c>
      <c r="Y26" s="20">
        <f t="shared" si="13"/>
        <v>306</v>
      </c>
    </row>
    <row r="27" spans="1:48" ht="15.75" hidden="1" x14ac:dyDescent="0.2">
      <c r="A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32"/>
      <c r="S27" s="20"/>
      <c r="T27" s="20">
        <f>MINUTE(D13)</f>
        <v>3</v>
      </c>
      <c r="U27" s="33">
        <f>SECOND(D13)</f>
        <v>40</v>
      </c>
      <c r="V27" s="20">
        <f>N13</f>
        <v>130</v>
      </c>
      <c r="W27" s="20">
        <f t="shared" si="11"/>
        <v>350</v>
      </c>
      <c r="X27" s="28">
        <f>IF(S27="",O13,"")</f>
        <v>4.0509259259259257E-3</v>
      </c>
      <c r="Y27" s="20">
        <f t="shared" si="13"/>
        <v>350</v>
      </c>
    </row>
    <row r="28" spans="1:48" ht="12.75" hidden="1" x14ac:dyDescent="0.2">
      <c r="D28" s="8"/>
      <c r="E28" s="8"/>
      <c r="F28" s="8"/>
      <c r="G28" s="8"/>
      <c r="H28" s="8"/>
      <c r="I28" s="8"/>
      <c r="J28" s="8"/>
      <c r="K28" s="8"/>
      <c r="L28" s="8"/>
      <c r="M28" s="136"/>
      <c r="N28" s="136"/>
      <c r="O28" s="136"/>
      <c r="P28" s="136"/>
      <c r="Q28" s="8"/>
    </row>
    <row r="29" spans="1:48" ht="15.75" x14ac:dyDescent="0.25">
      <c r="B29" s="46" t="s">
        <v>36</v>
      </c>
      <c r="C29" s="46" t="s">
        <v>49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36"/>
      <c r="Q29" s="8"/>
    </row>
    <row r="30" spans="1:48" ht="12.75" x14ac:dyDescent="0.2">
      <c r="D30" s="8"/>
      <c r="E30" s="8"/>
      <c r="F30" s="8"/>
      <c r="G30" s="8"/>
      <c r="H30" s="8"/>
      <c r="I30" s="8"/>
      <c r="J30" s="8"/>
      <c r="K30" s="8"/>
      <c r="L30" s="8"/>
      <c r="M30" s="136"/>
      <c r="N30" s="136"/>
      <c r="O30" s="136"/>
      <c r="P30" s="136"/>
      <c r="Q30" s="8"/>
    </row>
    <row r="31" spans="1:48" ht="15.75" x14ac:dyDescent="0.2">
      <c r="B31" s="298" t="s">
        <v>127</v>
      </c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136"/>
      <c r="N31" s="136"/>
      <c r="O31" s="136"/>
      <c r="P31" s="136"/>
      <c r="Q31" s="8"/>
    </row>
    <row r="32" spans="1:48" ht="12.75" x14ac:dyDescent="0.2">
      <c r="D32" s="8"/>
      <c r="E32" s="8"/>
      <c r="F32" s="8"/>
      <c r="G32" s="8"/>
      <c r="H32" s="8"/>
      <c r="I32" s="8"/>
      <c r="J32" s="8"/>
      <c r="K32" s="8"/>
      <c r="L32" s="8"/>
      <c r="M32" s="136"/>
      <c r="N32" s="136"/>
      <c r="O32" s="136"/>
      <c r="P32" s="136"/>
      <c r="Q32" s="8"/>
    </row>
    <row r="33" spans="4:25" ht="12.75" x14ac:dyDescent="0.2">
      <c r="D33" s="8"/>
      <c r="E33" s="8"/>
      <c r="F33" s="8"/>
      <c r="G33" s="8"/>
      <c r="H33" s="8"/>
      <c r="I33" s="8"/>
      <c r="J33" s="8"/>
      <c r="K33" s="8"/>
      <c r="L33" s="8"/>
      <c r="M33" s="136"/>
      <c r="N33" s="136"/>
      <c r="O33" s="136"/>
      <c r="P33" s="136"/>
      <c r="Q33" s="8"/>
    </row>
    <row r="34" spans="4:25" ht="12.75" x14ac:dyDescent="0.2">
      <c r="D34" s="8"/>
      <c r="E34" s="8"/>
      <c r="F34" s="8"/>
      <c r="G34" s="8"/>
      <c r="H34" s="8"/>
      <c r="I34" s="8"/>
      <c r="J34" s="8"/>
      <c r="K34" s="8"/>
      <c r="L34" s="8"/>
      <c r="M34" s="136"/>
      <c r="N34" s="136"/>
      <c r="O34" s="136"/>
      <c r="P34" s="136"/>
      <c r="Q34" s="8"/>
    </row>
    <row r="35" spans="4:25" ht="12.75" x14ac:dyDescent="0.2">
      <c r="D35" s="8"/>
      <c r="E35" s="8"/>
      <c r="F35" s="8"/>
      <c r="G35" s="8"/>
      <c r="H35" s="8"/>
      <c r="I35" s="8"/>
      <c r="J35" s="8"/>
      <c r="K35" s="8"/>
      <c r="L35" s="8"/>
      <c r="M35" s="136"/>
      <c r="N35" s="136"/>
      <c r="O35" s="136"/>
      <c r="P35" s="136"/>
      <c r="Q35" s="8"/>
    </row>
    <row r="36" spans="4:25" ht="12.75" x14ac:dyDescent="0.2">
      <c r="D36" s="8"/>
      <c r="E36" s="8"/>
      <c r="F36" s="8"/>
      <c r="G36" s="8"/>
      <c r="H36" s="8"/>
      <c r="I36" s="8"/>
      <c r="J36" s="8"/>
      <c r="K36" s="8"/>
      <c r="L36" s="8"/>
      <c r="M36" s="136"/>
      <c r="N36" s="136"/>
      <c r="O36" s="136"/>
      <c r="P36" s="136"/>
      <c r="Q36" s="8"/>
    </row>
    <row r="37" spans="4:25" ht="12.75" x14ac:dyDescent="0.2">
      <c r="D37" s="8"/>
      <c r="E37" s="8"/>
      <c r="F37" s="8"/>
      <c r="G37" s="8"/>
      <c r="H37" s="8"/>
      <c r="I37" s="8"/>
      <c r="J37" s="8"/>
      <c r="K37" s="8"/>
      <c r="L37" s="8"/>
      <c r="M37" s="136"/>
      <c r="N37" s="136"/>
      <c r="O37" s="136"/>
      <c r="P37" s="136"/>
      <c r="Q37" s="8"/>
    </row>
    <row r="38" spans="4:25" ht="12.75" x14ac:dyDescent="0.2">
      <c r="D38" s="8"/>
      <c r="E38" s="8"/>
      <c r="F38" s="8"/>
      <c r="G38" s="8"/>
      <c r="H38" s="8"/>
      <c r="I38" s="8"/>
      <c r="J38" s="8"/>
      <c r="K38" s="8"/>
      <c r="L38" s="8"/>
      <c r="M38" s="136"/>
      <c r="N38" s="136"/>
      <c r="O38" s="136"/>
      <c r="P38" s="136"/>
      <c r="Q38" s="8"/>
    </row>
    <row r="39" spans="4:25" ht="12.75" x14ac:dyDescent="0.2">
      <c r="D39" s="8"/>
      <c r="E39" s="8"/>
      <c r="F39" s="8"/>
      <c r="G39" s="8"/>
      <c r="H39" s="8"/>
      <c r="I39" s="8"/>
      <c r="J39" s="8"/>
      <c r="K39" s="8"/>
      <c r="L39" s="8"/>
      <c r="M39" s="136"/>
      <c r="N39" s="136"/>
      <c r="O39" s="136"/>
      <c r="P39" s="136"/>
      <c r="Q39" s="8"/>
    </row>
    <row r="40" spans="4:25" ht="18" x14ac:dyDescent="0.25">
      <c r="D40" s="8"/>
      <c r="E40" s="8"/>
      <c r="F40" s="8"/>
      <c r="G40" s="8"/>
      <c r="H40" s="8"/>
      <c r="I40" s="8"/>
      <c r="J40" s="8"/>
      <c r="K40" s="8"/>
      <c r="L40" s="8"/>
      <c r="M40" s="136"/>
      <c r="N40" s="136"/>
      <c r="O40" s="136"/>
      <c r="P40" s="136"/>
      <c r="Q40" s="8"/>
      <c r="T40" s="284"/>
      <c r="U40" s="83"/>
      <c r="V40" s="83"/>
      <c r="W40" s="83"/>
      <c r="X40" s="84"/>
      <c r="Y40" s="70"/>
    </row>
    <row r="41" spans="4:25" ht="18" x14ac:dyDescent="0.2">
      <c r="D41" s="8"/>
      <c r="E41" s="8"/>
      <c r="F41" s="8"/>
      <c r="G41" s="8"/>
      <c r="H41" s="8"/>
      <c r="I41" s="8"/>
      <c r="J41" s="8"/>
      <c r="K41" s="8"/>
      <c r="L41" s="8"/>
      <c r="M41" s="136"/>
      <c r="N41" s="136"/>
      <c r="O41" s="136"/>
      <c r="P41" s="136"/>
      <c r="Q41" s="8"/>
      <c r="T41" s="284"/>
      <c r="U41" s="83"/>
      <c r="V41" s="83"/>
      <c r="W41" s="83"/>
      <c r="X41" s="83"/>
      <c r="Y41" s="70"/>
    </row>
    <row r="42" spans="4:25" ht="18.75" x14ac:dyDescent="0.25">
      <c r="D42" s="8"/>
      <c r="E42" s="8"/>
      <c r="F42" s="8"/>
      <c r="G42" s="8"/>
      <c r="H42" s="8"/>
      <c r="I42" s="8"/>
      <c r="J42" s="8"/>
      <c r="K42" s="8"/>
      <c r="L42" s="8"/>
      <c r="M42" s="136"/>
      <c r="N42" s="136"/>
      <c r="O42" s="136"/>
      <c r="P42" s="136"/>
      <c r="Q42" s="8"/>
      <c r="T42" s="85"/>
      <c r="U42" s="84"/>
      <c r="V42" s="84"/>
      <c r="W42" s="84"/>
      <c r="X42" s="84"/>
      <c r="Y42" s="70"/>
    </row>
    <row r="43" spans="4:25" ht="18.75" x14ac:dyDescent="0.25">
      <c r="D43" s="8"/>
      <c r="E43" s="8"/>
      <c r="F43" s="8"/>
      <c r="G43" s="8"/>
      <c r="H43" s="8"/>
      <c r="I43" s="8"/>
      <c r="J43" s="8"/>
      <c r="K43" s="8"/>
      <c r="L43" s="8"/>
      <c r="M43" s="136"/>
      <c r="N43" s="136"/>
      <c r="O43" s="136"/>
      <c r="P43" s="136"/>
      <c r="Q43" s="8"/>
      <c r="T43" s="86"/>
      <c r="U43" s="84"/>
      <c r="V43" s="84"/>
      <c r="W43" s="84"/>
      <c r="X43" s="84"/>
      <c r="Y43" s="70"/>
    </row>
    <row r="44" spans="4:25" ht="28.15" customHeight="1" x14ac:dyDescent="0.25">
      <c r="D44" s="8"/>
      <c r="E44" s="8"/>
      <c r="F44" s="8"/>
      <c r="G44" s="8"/>
      <c r="H44" s="8"/>
      <c r="I44" s="8"/>
      <c r="J44" s="8"/>
      <c r="K44" s="8"/>
      <c r="L44" s="8"/>
      <c r="M44" s="136"/>
      <c r="N44" s="136"/>
      <c r="O44" s="136"/>
      <c r="P44" s="136"/>
      <c r="Q44" s="8"/>
      <c r="T44" s="86"/>
      <c r="U44" s="84"/>
      <c r="V44" s="84"/>
      <c r="W44" s="84"/>
      <c r="X44" s="84"/>
      <c r="Y44" s="70"/>
    </row>
    <row r="45" spans="4:25" ht="28.15" customHeight="1" x14ac:dyDescent="0.25">
      <c r="D45" s="8"/>
      <c r="E45" s="8"/>
      <c r="F45" s="8"/>
      <c r="G45" s="8"/>
      <c r="H45" s="8"/>
      <c r="I45" s="8"/>
      <c r="J45" s="8"/>
      <c r="K45" s="8"/>
      <c r="L45" s="8"/>
      <c r="M45" s="136"/>
      <c r="N45" s="136"/>
      <c r="O45" s="136"/>
      <c r="P45" s="136"/>
      <c r="Q45" s="8"/>
      <c r="T45" s="86"/>
      <c r="U45" s="84"/>
      <c r="V45" s="84"/>
      <c r="W45" s="84"/>
      <c r="X45" s="84"/>
      <c r="Y45" s="70"/>
    </row>
    <row r="46" spans="4:25" ht="28.15" customHeight="1" x14ac:dyDescent="0.25">
      <c r="D46" s="8"/>
      <c r="E46" s="8"/>
      <c r="F46" s="8"/>
      <c r="G46" s="8"/>
      <c r="H46" s="8"/>
      <c r="I46" s="8"/>
      <c r="J46" s="8"/>
      <c r="K46" s="8"/>
      <c r="L46" s="8"/>
      <c r="M46" s="136"/>
      <c r="N46" s="136"/>
      <c r="O46" s="136"/>
      <c r="P46" s="136"/>
      <c r="Q46" s="8"/>
      <c r="T46" s="86"/>
      <c r="U46" s="84"/>
      <c r="V46" s="84"/>
      <c r="W46" s="84"/>
      <c r="X46" s="84"/>
      <c r="Y46" s="70"/>
    </row>
    <row r="47" spans="4:25" ht="28.15" customHeight="1" x14ac:dyDescent="0.25">
      <c r="D47" s="8"/>
      <c r="E47" s="8"/>
      <c r="F47" s="8"/>
      <c r="G47" s="8"/>
      <c r="H47" s="8"/>
      <c r="I47" s="8"/>
      <c r="J47" s="8"/>
      <c r="K47" s="8"/>
      <c r="L47" s="8"/>
      <c r="M47" s="136"/>
      <c r="N47" s="136"/>
      <c r="O47" s="136"/>
      <c r="P47" s="136"/>
      <c r="Q47" s="8"/>
      <c r="T47" s="86"/>
      <c r="U47" s="84"/>
      <c r="V47" s="84"/>
      <c r="W47" s="84"/>
      <c r="X47" s="84"/>
      <c r="Y47" s="70"/>
    </row>
    <row r="48" spans="4:25" ht="28.15" customHeight="1" x14ac:dyDescent="0.25">
      <c r="D48" s="8"/>
      <c r="E48" s="8"/>
      <c r="F48" s="8"/>
      <c r="G48" s="8"/>
      <c r="H48" s="8"/>
      <c r="I48" s="8"/>
      <c r="J48" s="8"/>
      <c r="K48" s="8"/>
      <c r="L48" s="8"/>
      <c r="M48" s="136"/>
      <c r="N48" s="136"/>
      <c r="O48" s="136"/>
      <c r="P48" s="136"/>
      <c r="Q48" s="8"/>
      <c r="T48" s="86"/>
      <c r="U48" s="84"/>
      <c r="V48" s="84"/>
      <c r="W48" s="84"/>
      <c r="X48" s="84"/>
      <c r="Y48" s="70"/>
    </row>
    <row r="49" spans="4:25" ht="28.15" customHeight="1" x14ac:dyDescent="0.25">
      <c r="D49" s="8"/>
      <c r="E49" s="8"/>
      <c r="F49" s="8"/>
      <c r="G49" s="8"/>
      <c r="H49" s="8"/>
      <c r="I49" s="8"/>
      <c r="J49" s="8"/>
      <c r="K49" s="8"/>
      <c r="L49" s="8"/>
      <c r="M49" s="136"/>
      <c r="N49" s="136"/>
      <c r="O49" s="136"/>
      <c r="P49" s="136"/>
      <c r="Q49" s="8"/>
      <c r="T49" s="86"/>
      <c r="U49" s="84"/>
      <c r="V49" s="84"/>
      <c r="W49" s="84"/>
      <c r="X49" s="84"/>
      <c r="Y49" s="70"/>
    </row>
    <row r="50" spans="4:25" ht="18.75" x14ac:dyDescent="0.25">
      <c r="D50" s="8"/>
      <c r="E50" s="8"/>
      <c r="F50" s="8"/>
      <c r="G50" s="8"/>
      <c r="H50" s="8"/>
      <c r="I50" s="8"/>
      <c r="J50" s="8"/>
      <c r="K50" s="8"/>
      <c r="L50" s="8"/>
      <c r="M50" s="136"/>
      <c r="N50" s="136"/>
      <c r="O50" s="136"/>
      <c r="P50" s="136"/>
      <c r="Q50" s="8"/>
      <c r="T50" s="86"/>
      <c r="U50" s="84"/>
      <c r="V50" s="84"/>
      <c r="W50" s="84"/>
      <c r="X50" s="84"/>
      <c r="Y50" s="70"/>
    </row>
    <row r="51" spans="4:25" ht="28.15" customHeight="1" x14ac:dyDescent="0.25">
      <c r="D51" s="8"/>
      <c r="E51" s="8"/>
      <c r="F51" s="8"/>
      <c r="G51" s="8"/>
      <c r="H51" s="8"/>
      <c r="I51" s="8"/>
      <c r="J51" s="8"/>
      <c r="K51" s="8"/>
      <c r="L51" s="8"/>
      <c r="M51" s="136"/>
      <c r="N51" s="136"/>
      <c r="O51" s="136"/>
      <c r="P51" s="136"/>
      <c r="Q51" s="8"/>
      <c r="T51" s="86"/>
      <c r="U51" s="84"/>
      <c r="V51" s="84"/>
      <c r="W51" s="84"/>
      <c r="X51" s="84"/>
      <c r="Y51" s="70"/>
    </row>
    <row r="52" spans="4:25" ht="28.15" customHeight="1" x14ac:dyDescent="0.25">
      <c r="D52" s="8"/>
      <c r="E52" s="8"/>
      <c r="F52" s="8"/>
      <c r="G52" s="8"/>
      <c r="H52" s="8"/>
      <c r="I52" s="8"/>
      <c r="J52" s="8"/>
      <c r="K52" s="8"/>
      <c r="L52" s="8"/>
      <c r="M52" s="136"/>
      <c r="N52" s="136"/>
      <c r="O52" s="136"/>
      <c r="P52" s="136"/>
      <c r="Q52" s="8"/>
      <c r="T52" s="86"/>
      <c r="U52" s="84"/>
      <c r="V52" s="84"/>
      <c r="W52" s="84"/>
      <c r="X52" s="84"/>
      <c r="Y52" s="70"/>
    </row>
    <row r="53" spans="4:25" ht="18.75" x14ac:dyDescent="0.25">
      <c r="D53" s="8"/>
      <c r="E53" s="8"/>
      <c r="F53" s="8"/>
      <c r="G53" s="8"/>
      <c r="H53" s="8"/>
      <c r="I53" s="8"/>
      <c r="J53" s="8"/>
      <c r="K53" s="8"/>
      <c r="L53" s="8"/>
      <c r="M53" s="136"/>
      <c r="N53" s="136"/>
      <c r="O53" s="136"/>
      <c r="P53" s="136"/>
      <c r="Q53" s="8"/>
      <c r="T53" s="86"/>
      <c r="U53" s="84"/>
      <c r="V53" s="84"/>
      <c r="W53" s="84"/>
      <c r="X53" s="84"/>
      <c r="Y53" s="70"/>
    </row>
    <row r="54" spans="4:25" ht="28.15" customHeight="1" x14ac:dyDescent="0.25">
      <c r="D54" s="8"/>
      <c r="E54" s="8"/>
      <c r="F54" s="8"/>
      <c r="G54" s="8"/>
      <c r="H54" s="8"/>
      <c r="I54" s="8"/>
      <c r="J54" s="8"/>
      <c r="K54" s="8"/>
      <c r="L54" s="8"/>
      <c r="M54" s="136"/>
      <c r="N54" s="136"/>
      <c r="O54" s="136"/>
      <c r="P54" s="136"/>
      <c r="Q54" s="8"/>
      <c r="T54" s="86"/>
      <c r="U54" s="84"/>
      <c r="V54" s="84"/>
      <c r="W54" s="84"/>
      <c r="X54" s="84"/>
      <c r="Y54" s="70"/>
    </row>
    <row r="55" spans="4:25" ht="28.15" customHeight="1" x14ac:dyDescent="0.25">
      <c r="D55" s="8"/>
      <c r="E55" s="8"/>
      <c r="F55" s="8"/>
      <c r="G55" s="8"/>
      <c r="H55" s="8"/>
      <c r="I55" s="8"/>
      <c r="J55" s="8"/>
      <c r="K55" s="8"/>
      <c r="L55" s="8"/>
      <c r="M55" s="136"/>
      <c r="N55" s="136"/>
      <c r="O55" s="136"/>
      <c r="P55" s="136"/>
      <c r="Q55" s="8"/>
      <c r="T55" s="86"/>
      <c r="U55" s="84"/>
      <c r="V55" s="84"/>
      <c r="W55" s="84"/>
      <c r="X55" s="84"/>
      <c r="Y55" s="70"/>
    </row>
    <row r="56" spans="4:25" ht="28.15" customHeight="1" x14ac:dyDescent="0.25">
      <c r="D56" s="8"/>
      <c r="E56" s="8"/>
      <c r="F56" s="8"/>
      <c r="G56" s="8"/>
      <c r="H56" s="8"/>
      <c r="I56" s="8"/>
      <c r="J56" s="8"/>
      <c r="K56" s="8"/>
      <c r="L56" s="8"/>
      <c r="M56" s="136"/>
      <c r="N56" s="136"/>
      <c r="O56" s="136"/>
      <c r="P56" s="136"/>
      <c r="Q56" s="8"/>
      <c r="T56" s="86"/>
      <c r="U56" s="84"/>
      <c r="V56" s="84"/>
      <c r="W56" s="84"/>
      <c r="X56" s="84"/>
      <c r="Y56" s="70"/>
    </row>
    <row r="57" spans="4:25" ht="18.75" x14ac:dyDescent="0.25">
      <c r="D57" s="8"/>
      <c r="E57" s="8"/>
      <c r="F57" s="8"/>
      <c r="G57" s="8"/>
      <c r="H57" s="8"/>
      <c r="I57" s="8"/>
      <c r="J57" s="8"/>
      <c r="K57" s="8"/>
      <c r="L57" s="8"/>
      <c r="M57" s="136"/>
      <c r="N57" s="136"/>
      <c r="O57" s="136"/>
      <c r="P57" s="136"/>
      <c r="Q57" s="8"/>
      <c r="T57" s="86"/>
      <c r="U57" s="84"/>
      <c r="V57" s="84"/>
      <c r="W57" s="84"/>
      <c r="X57" s="84"/>
      <c r="Y57" s="70"/>
    </row>
    <row r="58" spans="4:25" ht="28.15" customHeight="1" x14ac:dyDescent="0.25">
      <c r="D58" s="8"/>
      <c r="E58" s="8"/>
      <c r="F58" s="8"/>
      <c r="G58" s="8"/>
      <c r="H58" s="8"/>
      <c r="I58" s="8"/>
      <c r="J58" s="8"/>
      <c r="K58" s="8"/>
      <c r="L58" s="8"/>
      <c r="M58" s="136"/>
      <c r="N58" s="136"/>
      <c r="O58" s="136"/>
      <c r="P58" s="136"/>
      <c r="Q58" s="8"/>
      <c r="T58" s="86"/>
      <c r="U58" s="84"/>
      <c r="V58" s="84"/>
      <c r="W58" s="84"/>
      <c r="X58" s="84"/>
      <c r="Y58" s="70"/>
    </row>
    <row r="59" spans="4:25" ht="18.75" x14ac:dyDescent="0.25">
      <c r="D59" s="8"/>
      <c r="E59" s="8"/>
      <c r="F59" s="8"/>
      <c r="G59" s="8"/>
      <c r="H59" s="8"/>
      <c r="I59" s="8"/>
      <c r="J59" s="8"/>
      <c r="K59" s="8"/>
      <c r="L59" s="8"/>
      <c r="M59" s="136"/>
      <c r="N59" s="136"/>
      <c r="O59" s="136"/>
      <c r="P59" s="136"/>
      <c r="Q59" s="8"/>
      <c r="T59" s="86"/>
      <c r="U59" s="84"/>
      <c r="V59" s="84"/>
      <c r="W59" s="84"/>
      <c r="X59" s="84"/>
      <c r="Y59" s="70"/>
    </row>
    <row r="60" spans="4:25" ht="15.75" x14ac:dyDescent="0.2">
      <c r="D60" s="8"/>
      <c r="E60" s="8"/>
      <c r="F60" s="8"/>
      <c r="G60" s="8"/>
      <c r="H60" s="8"/>
      <c r="I60" s="8"/>
      <c r="J60" s="8"/>
      <c r="K60" s="8"/>
      <c r="L60" s="8"/>
      <c r="M60" s="136"/>
      <c r="N60" s="136"/>
      <c r="O60" s="136"/>
      <c r="P60" s="136"/>
      <c r="Q60" s="8"/>
      <c r="T60" s="87"/>
      <c r="U60" s="70"/>
      <c r="V60" s="70"/>
      <c r="W60" s="70"/>
      <c r="X60" s="70"/>
      <c r="Y60" s="70"/>
    </row>
    <row r="61" spans="4:25" ht="15.75" x14ac:dyDescent="0.2">
      <c r="D61" s="8"/>
      <c r="E61" s="8"/>
      <c r="F61" s="8"/>
      <c r="G61" s="8"/>
      <c r="H61" s="8"/>
      <c r="I61" s="8"/>
      <c r="J61" s="8"/>
      <c r="K61" s="8"/>
      <c r="L61" s="8"/>
      <c r="M61" s="136"/>
      <c r="N61" s="136"/>
      <c r="O61" s="136"/>
      <c r="P61" s="136"/>
      <c r="Q61" s="8"/>
      <c r="T61" s="87"/>
      <c r="U61" s="70"/>
      <c r="V61" s="70"/>
      <c r="W61" s="70"/>
      <c r="X61" s="70"/>
      <c r="Y61" s="70"/>
    </row>
    <row r="62" spans="4:25" ht="15.75" x14ac:dyDescent="0.2">
      <c r="D62" s="8"/>
      <c r="E62" s="8"/>
      <c r="F62" s="8"/>
      <c r="G62" s="8"/>
      <c r="H62" s="8"/>
      <c r="I62" s="8"/>
      <c r="J62" s="8"/>
      <c r="K62" s="8"/>
      <c r="L62" s="8"/>
      <c r="M62" s="136"/>
      <c r="N62" s="136"/>
      <c r="O62" s="136"/>
      <c r="P62" s="136"/>
      <c r="Q62" s="8"/>
      <c r="T62" s="87"/>
      <c r="U62" s="70"/>
      <c r="V62" s="70"/>
      <c r="W62" s="70"/>
      <c r="X62" s="70"/>
      <c r="Y62" s="70"/>
    </row>
    <row r="63" spans="4:25" ht="15.75" x14ac:dyDescent="0.25">
      <c r="D63" s="8"/>
      <c r="E63" s="8"/>
      <c r="F63" s="8"/>
      <c r="G63" s="8"/>
      <c r="H63" s="8"/>
      <c r="I63" s="8"/>
      <c r="J63" s="8"/>
      <c r="K63" s="8"/>
      <c r="L63" s="8"/>
      <c r="M63" s="136"/>
      <c r="N63" s="136"/>
      <c r="O63" s="136"/>
      <c r="P63" s="136"/>
      <c r="Q63" s="8"/>
      <c r="T63" s="88"/>
      <c r="U63" s="70"/>
      <c r="V63" s="70"/>
      <c r="W63" s="70"/>
      <c r="X63" s="70"/>
      <c r="Y63" s="70"/>
    </row>
    <row r="64" spans="4:25" ht="12.75" x14ac:dyDescent="0.2">
      <c r="D64" s="8"/>
      <c r="E64" s="8"/>
      <c r="F64" s="8"/>
      <c r="G64" s="8"/>
      <c r="H64" s="8"/>
      <c r="I64" s="8"/>
      <c r="J64" s="8"/>
      <c r="K64" s="8"/>
      <c r="L64" s="8"/>
      <c r="M64" s="136"/>
      <c r="N64" s="136"/>
      <c r="O64" s="136"/>
      <c r="P64" s="136"/>
      <c r="Q64" s="8"/>
      <c r="T64" s="70"/>
      <c r="U64" s="70"/>
      <c r="V64" s="70"/>
      <c r="W64" s="70"/>
      <c r="X64" s="70"/>
      <c r="Y64" s="70"/>
    </row>
    <row r="65" spans="4:25" ht="12.75" x14ac:dyDescent="0.2">
      <c r="D65" s="8"/>
      <c r="E65" s="8"/>
      <c r="F65" s="8"/>
      <c r="G65" s="8"/>
      <c r="H65" s="8"/>
      <c r="I65" s="8"/>
      <c r="J65" s="8"/>
      <c r="K65" s="8"/>
      <c r="L65" s="8"/>
      <c r="M65" s="136"/>
      <c r="N65" s="136"/>
      <c r="O65" s="136"/>
      <c r="P65" s="136"/>
      <c r="Q65" s="8"/>
      <c r="T65" s="70"/>
      <c r="U65" s="70"/>
      <c r="V65" s="70"/>
      <c r="W65" s="70"/>
      <c r="X65" s="70"/>
      <c r="Y65" s="70"/>
    </row>
    <row r="66" spans="4:25" ht="12.75" x14ac:dyDescent="0.2">
      <c r="D66" s="8"/>
      <c r="E66" s="8"/>
      <c r="F66" s="8"/>
      <c r="G66" s="8"/>
      <c r="H66" s="8"/>
      <c r="I66" s="8"/>
      <c r="J66" s="8"/>
      <c r="K66" s="8"/>
      <c r="L66" s="8"/>
      <c r="M66" s="136"/>
      <c r="N66" s="136"/>
      <c r="O66" s="136"/>
      <c r="P66" s="136"/>
      <c r="Q66" s="8"/>
      <c r="T66" s="70"/>
      <c r="U66" s="70"/>
      <c r="V66" s="70"/>
      <c r="W66" s="70"/>
      <c r="X66" s="70"/>
      <c r="Y66" s="70"/>
    </row>
    <row r="67" spans="4:25" ht="12.75" x14ac:dyDescent="0.2">
      <c r="D67" s="8"/>
      <c r="E67" s="8"/>
      <c r="F67" s="8"/>
      <c r="G67" s="8"/>
      <c r="H67" s="8"/>
      <c r="I67" s="8"/>
      <c r="J67" s="8"/>
      <c r="K67" s="8"/>
      <c r="L67" s="8"/>
      <c r="M67" s="136"/>
      <c r="N67" s="136"/>
      <c r="O67" s="136"/>
      <c r="P67" s="136"/>
      <c r="Q67" s="8"/>
      <c r="T67" s="70"/>
      <c r="U67" s="70"/>
      <c r="V67" s="70"/>
      <c r="W67" s="70"/>
      <c r="X67" s="70"/>
      <c r="Y67" s="70"/>
    </row>
    <row r="68" spans="4:25" ht="12.75" x14ac:dyDescent="0.2">
      <c r="D68" s="8"/>
      <c r="E68" s="8"/>
      <c r="F68" s="8"/>
      <c r="G68" s="8"/>
      <c r="H68" s="8"/>
      <c r="I68" s="8"/>
      <c r="J68" s="8"/>
      <c r="K68" s="8"/>
      <c r="L68" s="8"/>
      <c r="M68" s="136"/>
      <c r="N68" s="136"/>
      <c r="O68" s="136"/>
      <c r="P68" s="136"/>
      <c r="Q68" s="8"/>
      <c r="T68" s="70"/>
      <c r="U68" s="70"/>
      <c r="V68" s="70"/>
      <c r="W68" s="70"/>
      <c r="X68" s="70"/>
      <c r="Y68" s="70"/>
    </row>
    <row r="69" spans="4:25" ht="12.75" x14ac:dyDescent="0.2">
      <c r="D69" s="8"/>
      <c r="E69" s="8"/>
      <c r="F69" s="8"/>
      <c r="G69" s="8"/>
      <c r="H69" s="8"/>
      <c r="I69" s="8"/>
      <c r="J69" s="8"/>
      <c r="K69" s="8"/>
      <c r="L69" s="8"/>
      <c r="M69" s="136"/>
      <c r="N69" s="136"/>
      <c r="O69" s="136"/>
      <c r="P69" s="136"/>
      <c r="Q69" s="8"/>
      <c r="T69" s="70"/>
      <c r="U69" s="70"/>
      <c r="V69" s="70"/>
      <c r="W69" s="70"/>
      <c r="X69" s="70"/>
      <c r="Y69" s="70"/>
    </row>
    <row r="70" spans="4:25" ht="12.75" x14ac:dyDescent="0.2">
      <c r="D70" s="8"/>
      <c r="E70" s="8"/>
      <c r="F70" s="8"/>
      <c r="G70" s="8"/>
      <c r="H70" s="8"/>
      <c r="I70" s="8"/>
      <c r="J70" s="8"/>
      <c r="K70" s="8"/>
      <c r="L70" s="8"/>
      <c r="M70" s="136"/>
      <c r="N70" s="136"/>
      <c r="O70" s="136"/>
      <c r="P70" s="136"/>
      <c r="Q70" s="8"/>
      <c r="T70" s="70"/>
      <c r="U70" s="70"/>
      <c r="V70" s="70"/>
      <c r="W70" s="70"/>
      <c r="X70" s="70"/>
      <c r="Y70" s="70"/>
    </row>
    <row r="71" spans="4:25" ht="12.75" x14ac:dyDescent="0.2">
      <c r="D71" s="8"/>
      <c r="E71" s="8"/>
      <c r="F71" s="8"/>
      <c r="G71" s="8"/>
      <c r="H71" s="8"/>
      <c r="I71" s="8"/>
      <c r="J71" s="8"/>
      <c r="K71" s="8"/>
      <c r="L71" s="8"/>
      <c r="M71" s="136"/>
      <c r="N71" s="136"/>
      <c r="O71" s="136"/>
      <c r="P71" s="136"/>
      <c r="Q71" s="8"/>
      <c r="T71" s="70"/>
      <c r="U71" s="70"/>
      <c r="V71" s="70"/>
      <c r="W71" s="70"/>
      <c r="X71" s="70"/>
      <c r="Y71" s="70"/>
    </row>
    <row r="72" spans="4:25" ht="12.75" x14ac:dyDescent="0.2">
      <c r="D72" s="8"/>
      <c r="E72" s="8"/>
      <c r="F72" s="8"/>
      <c r="G72" s="8"/>
      <c r="H72" s="8"/>
      <c r="I72" s="8"/>
      <c r="J72" s="8"/>
      <c r="K72" s="8"/>
      <c r="L72" s="8"/>
      <c r="M72" s="136"/>
      <c r="N72" s="136"/>
      <c r="O72" s="136"/>
      <c r="P72" s="136"/>
      <c r="Q72" s="8"/>
      <c r="T72" s="70"/>
      <c r="U72" s="70"/>
      <c r="V72" s="70"/>
      <c r="W72" s="70"/>
      <c r="X72" s="70"/>
      <c r="Y72" s="70"/>
    </row>
    <row r="73" spans="4:25" ht="12.75" x14ac:dyDescent="0.2">
      <c r="D73" s="8"/>
      <c r="E73" s="8"/>
      <c r="F73" s="8"/>
      <c r="G73" s="8"/>
      <c r="H73" s="8"/>
      <c r="I73" s="8"/>
      <c r="J73" s="8"/>
      <c r="K73" s="8"/>
      <c r="L73" s="8"/>
      <c r="M73" s="136"/>
      <c r="N73" s="136"/>
      <c r="O73" s="136"/>
      <c r="P73" s="136"/>
      <c r="Q73" s="8"/>
      <c r="T73" s="70"/>
      <c r="U73" s="70"/>
      <c r="V73" s="70"/>
      <c r="W73" s="70"/>
      <c r="X73" s="70"/>
      <c r="Y73" s="70"/>
    </row>
    <row r="74" spans="4:25" ht="12.75" x14ac:dyDescent="0.2">
      <c r="D74" s="8"/>
      <c r="E74" s="8"/>
      <c r="F74" s="8"/>
      <c r="G74" s="8"/>
      <c r="H74" s="8"/>
      <c r="I74" s="8"/>
      <c r="J74" s="8"/>
      <c r="K74" s="8"/>
      <c r="L74" s="8"/>
      <c r="M74" s="136"/>
      <c r="N74" s="136"/>
      <c r="O74" s="136"/>
      <c r="P74" s="136"/>
      <c r="Q74" s="8"/>
      <c r="T74" s="70"/>
      <c r="U74" s="70"/>
      <c r="V74" s="70"/>
      <c r="W74" s="70"/>
      <c r="X74" s="70"/>
      <c r="Y74" s="70"/>
    </row>
    <row r="75" spans="4:25" ht="12.75" x14ac:dyDescent="0.2">
      <c r="D75" s="8"/>
      <c r="E75" s="8"/>
      <c r="F75" s="8"/>
      <c r="G75" s="8"/>
      <c r="H75" s="8"/>
      <c r="I75" s="8"/>
      <c r="J75" s="8"/>
      <c r="K75" s="8"/>
      <c r="L75" s="8"/>
      <c r="M75" s="136"/>
      <c r="N75" s="136"/>
      <c r="O75" s="136"/>
      <c r="P75" s="136"/>
      <c r="Q75" s="8"/>
      <c r="T75" s="70"/>
      <c r="U75" s="70"/>
      <c r="V75" s="70"/>
      <c r="W75" s="70"/>
      <c r="X75" s="70"/>
      <c r="Y75" s="70"/>
    </row>
    <row r="76" spans="4:25" ht="12.75" x14ac:dyDescent="0.2">
      <c r="D76" s="8"/>
      <c r="E76" s="8"/>
      <c r="F76" s="8"/>
      <c r="G76" s="8"/>
      <c r="H76" s="8"/>
      <c r="I76" s="8"/>
      <c r="J76" s="8"/>
      <c r="K76" s="8"/>
      <c r="L76" s="8"/>
      <c r="M76" s="136"/>
      <c r="N76" s="136"/>
      <c r="O76" s="136"/>
      <c r="P76" s="136"/>
      <c r="Q76" s="8"/>
      <c r="T76" s="70"/>
      <c r="U76" s="70"/>
      <c r="V76" s="70"/>
      <c r="W76" s="70"/>
      <c r="X76" s="70"/>
      <c r="Y76" s="70"/>
    </row>
    <row r="77" spans="4:25" ht="12.75" x14ac:dyDescent="0.2">
      <c r="D77" s="8"/>
      <c r="E77" s="8"/>
      <c r="F77" s="8"/>
      <c r="G77" s="8"/>
      <c r="H77" s="8"/>
      <c r="I77" s="8"/>
      <c r="J77" s="8"/>
      <c r="K77" s="8"/>
      <c r="L77" s="8"/>
      <c r="M77" s="136"/>
      <c r="N77" s="136"/>
      <c r="O77" s="136"/>
      <c r="P77" s="136"/>
      <c r="Q77" s="8"/>
      <c r="T77" s="70"/>
      <c r="U77" s="70"/>
      <c r="V77" s="70"/>
      <c r="W77" s="70"/>
      <c r="X77" s="70"/>
      <c r="Y77" s="70"/>
    </row>
    <row r="78" spans="4:25" ht="12.75" x14ac:dyDescent="0.2">
      <c r="D78" s="8"/>
      <c r="E78" s="8"/>
      <c r="F78" s="8"/>
      <c r="G78" s="8"/>
      <c r="H78" s="8"/>
      <c r="I78" s="8"/>
      <c r="J78" s="8"/>
      <c r="K78" s="8"/>
      <c r="L78" s="8"/>
      <c r="M78" s="136"/>
      <c r="N78" s="136"/>
      <c r="O78" s="136"/>
      <c r="P78" s="136"/>
      <c r="Q78" s="8"/>
      <c r="T78" s="70"/>
      <c r="U78" s="70"/>
      <c r="V78" s="70"/>
      <c r="W78" s="70"/>
      <c r="X78" s="70"/>
      <c r="Y78" s="70"/>
    </row>
    <row r="79" spans="4:25" ht="12.75" x14ac:dyDescent="0.2">
      <c r="D79" s="8"/>
      <c r="E79" s="8"/>
      <c r="F79" s="8"/>
      <c r="G79" s="8"/>
      <c r="H79" s="8"/>
      <c r="I79" s="8"/>
      <c r="J79" s="8"/>
      <c r="K79" s="8"/>
      <c r="L79" s="8"/>
      <c r="M79" s="136"/>
      <c r="N79" s="136"/>
      <c r="O79" s="136"/>
      <c r="P79" s="136"/>
      <c r="Q79" s="8"/>
      <c r="T79" s="70"/>
      <c r="U79" s="70"/>
      <c r="V79" s="70"/>
      <c r="W79" s="70"/>
      <c r="X79" s="70"/>
      <c r="Y79" s="70"/>
    </row>
    <row r="80" spans="4:25" ht="12.75" x14ac:dyDescent="0.2">
      <c r="D80" s="8"/>
      <c r="E80" s="8"/>
      <c r="F80" s="8"/>
      <c r="G80" s="8"/>
      <c r="H80" s="8"/>
      <c r="I80" s="8"/>
      <c r="J80" s="8"/>
      <c r="K80" s="8"/>
      <c r="L80" s="8"/>
      <c r="M80" s="136"/>
      <c r="N80" s="136"/>
      <c r="O80" s="136"/>
      <c r="P80" s="136"/>
      <c r="Q80" s="8"/>
      <c r="T80" s="70"/>
      <c r="U80" s="70"/>
      <c r="V80" s="70"/>
      <c r="W80" s="70"/>
      <c r="X80" s="70"/>
      <c r="Y80" s="70"/>
    </row>
    <row r="81" spans="4:25" ht="12.75" x14ac:dyDescent="0.2">
      <c r="D81" s="8"/>
      <c r="E81" s="8"/>
      <c r="F81" s="8"/>
      <c r="G81" s="8"/>
      <c r="H81" s="8"/>
      <c r="I81" s="8"/>
      <c r="J81" s="8"/>
      <c r="K81" s="8"/>
      <c r="L81" s="8"/>
      <c r="M81" s="136"/>
      <c r="N81" s="136"/>
      <c r="O81" s="136"/>
      <c r="P81" s="136"/>
      <c r="Q81" s="8"/>
      <c r="T81" s="70"/>
      <c r="U81" s="70"/>
      <c r="V81" s="70"/>
      <c r="W81" s="70"/>
      <c r="X81" s="70"/>
      <c r="Y81" s="70"/>
    </row>
    <row r="82" spans="4:25" ht="12.75" x14ac:dyDescent="0.2">
      <c r="D82" s="8"/>
      <c r="E82" s="8"/>
      <c r="F82" s="8"/>
      <c r="G82" s="8"/>
      <c r="H82" s="8"/>
      <c r="I82" s="8"/>
      <c r="J82" s="8"/>
      <c r="K82" s="8"/>
      <c r="L82" s="8"/>
      <c r="M82" s="136"/>
      <c r="N82" s="136"/>
      <c r="O82" s="136"/>
      <c r="P82" s="136"/>
      <c r="Q82" s="8"/>
      <c r="T82" s="70"/>
      <c r="U82" s="70"/>
      <c r="V82" s="70"/>
      <c r="W82" s="70"/>
      <c r="X82" s="70"/>
      <c r="Y82" s="70"/>
    </row>
    <row r="83" spans="4:25" ht="12.75" x14ac:dyDescent="0.2">
      <c r="D83" s="8"/>
      <c r="E83" s="8"/>
      <c r="F83" s="8"/>
      <c r="G83" s="8"/>
      <c r="H83" s="8"/>
      <c r="I83" s="8"/>
      <c r="J83" s="8"/>
      <c r="K83" s="8"/>
      <c r="L83" s="8"/>
      <c r="M83" s="136"/>
      <c r="N83" s="136"/>
      <c r="O83" s="136"/>
      <c r="P83" s="136"/>
      <c r="Q83" s="8"/>
      <c r="T83" s="70"/>
      <c r="U83" s="70"/>
      <c r="V83" s="70"/>
      <c r="W83" s="70"/>
      <c r="X83" s="70"/>
      <c r="Y83" s="70"/>
    </row>
    <row r="84" spans="4:25" ht="12.75" x14ac:dyDescent="0.2">
      <c r="D84" s="8"/>
      <c r="E84" s="8"/>
      <c r="F84" s="8"/>
      <c r="G84" s="8"/>
      <c r="H84" s="8"/>
      <c r="I84" s="8"/>
      <c r="J84" s="8"/>
      <c r="K84" s="8"/>
      <c r="L84" s="8"/>
      <c r="M84" s="136"/>
      <c r="N84" s="136"/>
      <c r="O84" s="136"/>
      <c r="P84" s="136"/>
      <c r="Q84" s="8"/>
      <c r="T84" s="70"/>
      <c r="U84" s="70"/>
      <c r="V84" s="70"/>
      <c r="W84" s="70"/>
      <c r="X84" s="70"/>
      <c r="Y84" s="70"/>
    </row>
    <row r="85" spans="4:25" ht="12.75" x14ac:dyDescent="0.2">
      <c r="D85" s="8"/>
      <c r="E85" s="8"/>
      <c r="F85" s="8"/>
      <c r="G85" s="8"/>
      <c r="H85" s="8"/>
      <c r="I85" s="8"/>
      <c r="J85" s="8"/>
      <c r="K85" s="8"/>
      <c r="L85" s="8"/>
      <c r="M85" s="136"/>
      <c r="N85" s="136"/>
      <c r="O85" s="136"/>
      <c r="P85" s="136"/>
      <c r="Q85" s="8"/>
      <c r="T85" s="70"/>
      <c r="U85" s="70"/>
      <c r="V85" s="70"/>
      <c r="W85" s="70"/>
      <c r="X85" s="70"/>
      <c r="Y85" s="70"/>
    </row>
    <row r="86" spans="4:25" ht="12.75" x14ac:dyDescent="0.2">
      <c r="D86" s="8"/>
      <c r="E86" s="8"/>
      <c r="F86" s="8"/>
      <c r="G86" s="8"/>
      <c r="H86" s="8"/>
      <c r="I86" s="8"/>
      <c r="J86" s="8"/>
      <c r="K86" s="8"/>
      <c r="L86" s="8"/>
      <c r="M86" s="136"/>
      <c r="N86" s="136"/>
      <c r="O86" s="136"/>
      <c r="P86" s="136"/>
      <c r="Q86" s="8"/>
      <c r="T86" s="70"/>
      <c r="U86" s="70"/>
      <c r="V86" s="70"/>
      <c r="W86" s="70"/>
      <c r="X86" s="70"/>
      <c r="Y86" s="70"/>
    </row>
    <row r="87" spans="4:25" ht="12.75" x14ac:dyDescent="0.2">
      <c r="D87" s="8"/>
      <c r="E87" s="8"/>
      <c r="F87" s="8"/>
      <c r="G87" s="8"/>
      <c r="H87" s="8"/>
      <c r="I87" s="8"/>
      <c r="J87" s="8"/>
      <c r="K87" s="8"/>
      <c r="L87" s="8"/>
      <c r="M87" s="136"/>
      <c r="N87" s="136"/>
      <c r="O87" s="136"/>
      <c r="P87" s="136"/>
      <c r="Q87" s="8"/>
      <c r="T87" s="70"/>
      <c r="U87" s="70"/>
      <c r="V87" s="70"/>
      <c r="W87" s="70"/>
      <c r="X87" s="70"/>
      <c r="Y87" s="70"/>
    </row>
    <row r="88" spans="4:25" ht="12.75" x14ac:dyDescent="0.2">
      <c r="D88" s="8"/>
      <c r="E88" s="8"/>
      <c r="F88" s="8"/>
      <c r="G88" s="8"/>
      <c r="H88" s="8"/>
      <c r="I88" s="8"/>
      <c r="J88" s="8"/>
      <c r="K88" s="8"/>
      <c r="L88" s="8"/>
      <c r="M88" s="136"/>
      <c r="N88" s="136"/>
      <c r="O88" s="136"/>
      <c r="P88" s="136"/>
      <c r="Q88" s="8"/>
      <c r="T88" s="70"/>
      <c r="U88" s="70"/>
      <c r="V88" s="70"/>
      <c r="W88" s="70"/>
      <c r="X88" s="70"/>
      <c r="Y88" s="70"/>
    </row>
    <row r="89" spans="4:25" ht="12.75" x14ac:dyDescent="0.2">
      <c r="D89" s="8"/>
      <c r="E89" s="8"/>
      <c r="F89" s="8"/>
      <c r="G89" s="8"/>
      <c r="H89" s="8"/>
      <c r="I89" s="8"/>
      <c r="J89" s="8"/>
      <c r="K89" s="8"/>
      <c r="L89" s="8"/>
      <c r="M89" s="136"/>
      <c r="N89" s="136"/>
      <c r="O89" s="136"/>
      <c r="P89" s="136"/>
      <c r="Q89" s="8"/>
      <c r="T89" s="70"/>
      <c r="U89" s="70"/>
      <c r="V89" s="70"/>
      <c r="W89" s="70"/>
      <c r="X89" s="70"/>
      <c r="Y89" s="70"/>
    </row>
    <row r="90" spans="4:25" ht="12.75" x14ac:dyDescent="0.2">
      <c r="D90" s="8"/>
      <c r="E90" s="8"/>
      <c r="F90" s="8"/>
      <c r="G90" s="8"/>
      <c r="H90" s="8"/>
      <c r="I90" s="8"/>
      <c r="J90" s="8"/>
      <c r="K90" s="8"/>
      <c r="L90" s="8"/>
      <c r="M90" s="136"/>
      <c r="N90" s="136"/>
      <c r="O90" s="136"/>
      <c r="P90" s="136"/>
      <c r="Q90" s="8"/>
      <c r="T90" s="70"/>
      <c r="U90" s="70"/>
      <c r="V90" s="70"/>
      <c r="W90" s="70"/>
      <c r="X90" s="70"/>
      <c r="Y90" s="70"/>
    </row>
    <row r="91" spans="4:25" ht="12.75" x14ac:dyDescent="0.2">
      <c r="D91" s="8"/>
      <c r="E91" s="8"/>
      <c r="F91" s="8"/>
      <c r="G91" s="8"/>
      <c r="H91" s="8"/>
      <c r="I91" s="8"/>
      <c r="J91" s="8"/>
      <c r="K91" s="8"/>
      <c r="L91" s="8"/>
      <c r="M91" s="136"/>
      <c r="N91" s="136"/>
      <c r="O91" s="136"/>
      <c r="P91" s="136"/>
      <c r="Q91" s="8"/>
      <c r="T91" s="70"/>
      <c r="U91" s="70"/>
      <c r="V91" s="70"/>
      <c r="W91" s="70"/>
      <c r="X91" s="70"/>
      <c r="Y91" s="70"/>
    </row>
    <row r="92" spans="4:25" ht="12.75" x14ac:dyDescent="0.2">
      <c r="D92" s="8"/>
      <c r="E92" s="8"/>
      <c r="F92" s="8"/>
      <c r="G92" s="8"/>
      <c r="H92" s="8"/>
      <c r="I92" s="8"/>
      <c r="J92" s="8"/>
      <c r="K92" s="8"/>
      <c r="L92" s="8"/>
      <c r="M92" s="136"/>
      <c r="N92" s="136"/>
      <c r="O92" s="136"/>
      <c r="P92" s="136"/>
      <c r="Q92" s="8"/>
      <c r="T92" s="70"/>
      <c r="U92" s="70"/>
      <c r="V92" s="70"/>
      <c r="W92" s="70"/>
      <c r="X92" s="70"/>
      <c r="Y92" s="70"/>
    </row>
    <row r="93" spans="4:25" ht="12.75" x14ac:dyDescent="0.2">
      <c r="D93" s="8"/>
      <c r="E93" s="8"/>
      <c r="F93" s="8"/>
      <c r="G93" s="8"/>
      <c r="H93" s="8"/>
      <c r="I93" s="8"/>
      <c r="J93" s="8"/>
      <c r="K93" s="8"/>
      <c r="L93" s="8"/>
      <c r="M93" s="136"/>
      <c r="N93" s="136"/>
      <c r="O93" s="136"/>
      <c r="P93" s="136"/>
      <c r="Q93" s="8"/>
      <c r="T93" s="70"/>
      <c r="U93" s="70"/>
      <c r="V93" s="70"/>
      <c r="W93" s="70"/>
      <c r="X93" s="70"/>
      <c r="Y93" s="70"/>
    </row>
    <row r="94" spans="4:25" ht="12.75" x14ac:dyDescent="0.2">
      <c r="D94" s="8"/>
      <c r="E94" s="8"/>
      <c r="F94" s="8"/>
      <c r="G94" s="8"/>
      <c r="H94" s="8"/>
      <c r="I94" s="8"/>
      <c r="J94" s="8"/>
      <c r="K94" s="8"/>
      <c r="L94" s="8"/>
      <c r="M94" s="136"/>
      <c r="N94" s="136"/>
      <c r="O94" s="136"/>
      <c r="P94" s="136"/>
      <c r="Q94" s="8"/>
      <c r="T94" s="70"/>
      <c r="U94" s="70"/>
      <c r="V94" s="70"/>
      <c r="W94" s="70"/>
      <c r="X94" s="70"/>
      <c r="Y94" s="70"/>
    </row>
    <row r="95" spans="4:25" ht="12.75" x14ac:dyDescent="0.2">
      <c r="D95" s="8"/>
      <c r="E95" s="8"/>
      <c r="F95" s="8"/>
      <c r="G95" s="8"/>
      <c r="H95" s="8"/>
      <c r="I95" s="8"/>
      <c r="J95" s="8"/>
      <c r="K95" s="8"/>
      <c r="L95" s="8"/>
      <c r="M95" s="136"/>
      <c r="N95" s="136"/>
      <c r="O95" s="136"/>
      <c r="P95" s="136"/>
      <c r="Q95" s="8"/>
      <c r="T95" s="70"/>
      <c r="U95" s="70"/>
      <c r="V95" s="70"/>
      <c r="W95" s="70"/>
      <c r="X95" s="70"/>
      <c r="Y95" s="70"/>
    </row>
    <row r="96" spans="4:25" ht="12.75" x14ac:dyDescent="0.2">
      <c r="D96" s="8"/>
      <c r="E96" s="8"/>
      <c r="F96" s="8"/>
      <c r="G96" s="8"/>
      <c r="H96" s="8"/>
      <c r="I96" s="8"/>
      <c r="J96" s="8"/>
      <c r="K96" s="8"/>
      <c r="L96" s="8"/>
      <c r="M96" s="136"/>
      <c r="N96" s="136"/>
      <c r="O96" s="136"/>
      <c r="P96" s="136"/>
      <c r="Q96" s="8"/>
      <c r="T96" s="70"/>
      <c r="U96" s="70"/>
      <c r="V96" s="70"/>
      <c r="W96" s="70"/>
      <c r="X96" s="70"/>
      <c r="Y96" s="70"/>
    </row>
    <row r="97" spans="4:25" ht="12.75" x14ac:dyDescent="0.2">
      <c r="D97" s="8"/>
      <c r="E97" s="8"/>
      <c r="F97" s="8"/>
      <c r="G97" s="8"/>
      <c r="H97" s="8"/>
      <c r="I97" s="8"/>
      <c r="J97" s="8"/>
      <c r="K97" s="8"/>
      <c r="L97" s="8"/>
      <c r="M97" s="136"/>
      <c r="N97" s="136"/>
      <c r="O97" s="136"/>
      <c r="P97" s="136"/>
      <c r="Q97" s="8"/>
      <c r="T97" s="70"/>
      <c r="U97" s="70"/>
      <c r="V97" s="70"/>
      <c r="W97" s="70"/>
      <c r="X97" s="70"/>
      <c r="Y97" s="70"/>
    </row>
    <row r="98" spans="4:25" x14ac:dyDescent="0.2">
      <c r="T98" s="70"/>
      <c r="U98" s="70"/>
      <c r="V98" s="70"/>
      <c r="W98" s="70"/>
      <c r="X98" s="70"/>
      <c r="Y98" s="70"/>
    </row>
    <row r="99" spans="4:25" x14ac:dyDescent="0.2">
      <c r="T99" s="70"/>
      <c r="U99" s="70"/>
      <c r="V99" s="70"/>
      <c r="W99" s="70"/>
      <c r="X99" s="70"/>
      <c r="Y99" s="70"/>
    </row>
    <row r="100" spans="4:25" x14ac:dyDescent="0.2">
      <c r="T100" s="70"/>
      <c r="U100" s="70"/>
      <c r="V100" s="70"/>
      <c r="W100" s="70"/>
      <c r="X100" s="70"/>
      <c r="Y100" s="70"/>
    </row>
    <row r="101" spans="4:25" x14ac:dyDescent="0.2">
      <c r="T101" s="70"/>
      <c r="U101" s="70"/>
      <c r="V101" s="70"/>
      <c r="W101" s="70"/>
      <c r="X101" s="70"/>
      <c r="Y101" s="70"/>
    </row>
    <row r="102" spans="4:25" x14ac:dyDescent="0.2">
      <c r="T102" s="70"/>
      <c r="U102" s="70"/>
      <c r="V102" s="70"/>
      <c r="W102" s="70"/>
      <c r="X102" s="70"/>
      <c r="Y102" s="70"/>
    </row>
    <row r="103" spans="4:25" x14ac:dyDescent="0.2">
      <c r="T103" s="70"/>
      <c r="U103" s="70"/>
      <c r="V103" s="70"/>
      <c r="W103" s="70"/>
      <c r="X103" s="70"/>
      <c r="Y103" s="70"/>
    </row>
    <row r="104" spans="4:25" x14ac:dyDescent="0.2">
      <c r="T104" s="70"/>
      <c r="U104" s="70"/>
      <c r="V104" s="70"/>
      <c r="W104" s="70"/>
      <c r="X104" s="70"/>
      <c r="Y104" s="70"/>
    </row>
  </sheetData>
  <autoFilter ref="A7:P7">
    <sortState ref="A8:P21">
      <sortCondition ref="C7"/>
    </sortState>
  </autoFilter>
  <dataConsolidate/>
  <mergeCells count="14">
    <mergeCell ref="T40:T41"/>
    <mergeCell ref="A1:P1"/>
    <mergeCell ref="Q5:Q6"/>
    <mergeCell ref="E5:L5"/>
    <mergeCell ref="M5:N5"/>
    <mergeCell ref="O5:O6"/>
    <mergeCell ref="P5:P6"/>
    <mergeCell ref="C3:N3"/>
    <mergeCell ref="A5:A6"/>
    <mergeCell ref="B5:B6"/>
    <mergeCell ref="I2:P2"/>
    <mergeCell ref="B31:L31"/>
    <mergeCell ref="C5:C6"/>
    <mergeCell ref="D5:D6"/>
  </mergeCells>
  <conditionalFormatting sqref="R1:S65503">
    <cfRule type="cellIs" dxfId="9" priority="1" stopIfTrue="1" operator="equal">
      <formula>"лично"</formula>
    </cfRule>
    <cfRule type="cellIs" dxfId="8" priority="2" stopIfTrue="1" operator="equal">
      <formula>"в/к"</formula>
    </cfRule>
  </conditionalFormatting>
  <pageMargins left="0.22933333333333333" right="3.3333333333333333E-2" top="0.112" bottom="0.18" header="0.51181102362204722" footer="0.51181102362204722"/>
  <pageSetup paperSize="9" scale="64" orientation="portrait" r:id="rId1"/>
  <headerFooter alignWithMargins="0"/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109"/>
  <sheetViews>
    <sheetView view="pageLayout" zoomScaleNormal="100" zoomScaleSheetLayoutView="106" workbookViewId="0">
      <selection activeCell="L7" sqref="L7"/>
    </sheetView>
  </sheetViews>
  <sheetFormatPr defaultColWidth="8.28515625" defaultRowHeight="15" x14ac:dyDescent="0.2"/>
  <cols>
    <col min="1" max="1" width="31.5703125" style="8" customWidth="1"/>
    <col min="2" max="2" width="14.7109375" style="8" customWidth="1"/>
    <col min="3" max="3" width="6.7109375" style="54" hidden="1" customWidth="1"/>
    <col min="4" max="4" width="6.140625" style="54" hidden="1" customWidth="1"/>
    <col min="5" max="5" width="5" style="54" hidden="1" customWidth="1"/>
    <col min="6" max="6" width="6.42578125" style="54" hidden="1" customWidth="1"/>
    <col min="7" max="9" width="5.42578125" style="24" hidden="1" customWidth="1"/>
    <col min="10" max="10" width="5.28515625" style="24" hidden="1" customWidth="1"/>
    <col min="11" max="11" width="8.28515625" style="24" customWidth="1"/>
    <col min="12" max="12" width="7.28515625" style="24" customWidth="1"/>
    <col min="13" max="13" width="8.5703125" style="19" customWidth="1"/>
    <col min="14" max="14" width="5.140625" style="19" customWidth="1"/>
    <col min="15" max="15" width="6.85546875" style="19" customWidth="1"/>
    <col min="16" max="16" width="6.7109375" style="19" customWidth="1"/>
    <col min="17" max="17" width="8.140625" style="24" customWidth="1"/>
    <col min="18" max="18" width="9.140625" style="24" hidden="1" customWidth="1"/>
    <col min="19" max="19" width="9.5703125" style="8" hidden="1" customWidth="1"/>
    <col min="20" max="20" width="5.28515625" style="8" hidden="1" customWidth="1"/>
    <col min="21" max="16384" width="8.28515625" style="8"/>
  </cols>
  <sheetData>
    <row r="1" spans="1:20" ht="18.600000000000001" customHeight="1" x14ac:dyDescent="0.2">
      <c r="A1" s="268" t="s">
        <v>57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18"/>
      <c r="S1" s="18"/>
      <c r="T1" s="18"/>
    </row>
    <row r="2" spans="1:20" ht="45.6" customHeight="1" x14ac:dyDescent="0.2">
      <c r="A2" s="69" t="s">
        <v>59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271" t="s">
        <v>3</v>
      </c>
      <c r="N2" s="271"/>
      <c r="O2" s="271"/>
      <c r="P2" s="271"/>
      <c r="Q2" s="271"/>
      <c r="R2" s="69"/>
      <c r="S2" s="69"/>
      <c r="T2" s="69"/>
    </row>
    <row r="3" spans="1:20" ht="24.75" customHeight="1" x14ac:dyDescent="0.2">
      <c r="A3" s="22"/>
      <c r="B3" s="301" t="s">
        <v>53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23"/>
      <c r="N3" s="23"/>
      <c r="O3" s="155"/>
      <c r="P3" s="23"/>
      <c r="Q3" s="23"/>
      <c r="R3" s="23"/>
    </row>
    <row r="4" spans="1:20" ht="45.75" customHeight="1" x14ac:dyDescent="0.2">
      <c r="A4" s="230" t="s">
        <v>17</v>
      </c>
      <c r="B4" s="231" t="s">
        <v>1</v>
      </c>
      <c r="C4" s="232" t="s">
        <v>19</v>
      </c>
      <c r="D4" s="233" t="s">
        <v>20</v>
      </c>
      <c r="E4" s="233" t="s">
        <v>21</v>
      </c>
      <c r="F4" s="233" t="s">
        <v>22</v>
      </c>
      <c r="G4" s="233" t="s">
        <v>23</v>
      </c>
      <c r="H4" s="233" t="s">
        <v>24</v>
      </c>
      <c r="I4" s="233" t="s">
        <v>25</v>
      </c>
      <c r="J4" s="234"/>
      <c r="K4" s="235" t="s">
        <v>108</v>
      </c>
      <c r="L4" s="236" t="s">
        <v>107</v>
      </c>
      <c r="M4" s="236" t="s">
        <v>99</v>
      </c>
      <c r="N4" s="236" t="s">
        <v>100</v>
      </c>
      <c r="O4" s="237" t="s">
        <v>101</v>
      </c>
      <c r="P4" s="236" t="s">
        <v>47</v>
      </c>
      <c r="Q4" s="231" t="s">
        <v>8</v>
      </c>
      <c r="R4" s="141" t="s">
        <v>5</v>
      </c>
      <c r="S4" s="25" t="s">
        <v>26</v>
      </c>
      <c r="T4" s="26" t="s">
        <v>27</v>
      </c>
    </row>
    <row r="5" spans="1:20" ht="16.5" customHeight="1" x14ac:dyDescent="0.2">
      <c r="A5" s="143"/>
      <c r="B5" s="146"/>
      <c r="C5" s="144"/>
      <c r="D5" s="145"/>
      <c r="E5" s="145"/>
      <c r="F5" s="145"/>
      <c r="G5" s="145"/>
      <c r="H5" s="145"/>
      <c r="I5" s="145"/>
      <c r="M5" s="146"/>
      <c r="N5" s="146"/>
      <c r="O5" s="153" t="s">
        <v>106</v>
      </c>
      <c r="P5" s="146"/>
      <c r="Q5" s="89"/>
      <c r="R5" s="142"/>
      <c r="S5" s="30"/>
      <c r="T5" s="20"/>
    </row>
    <row r="6" spans="1:20" ht="63" x14ac:dyDescent="0.2">
      <c r="A6" s="90" t="s">
        <v>102</v>
      </c>
      <c r="B6" s="16" t="s">
        <v>65</v>
      </c>
      <c r="C6" s="59"/>
      <c r="D6" s="59"/>
      <c r="E6" s="59"/>
      <c r="F6" s="59"/>
      <c r="G6" s="59"/>
      <c r="H6" s="59"/>
      <c r="I6" s="59"/>
      <c r="J6" s="59"/>
      <c r="K6" s="219">
        <v>3.1597222222222221E-2</v>
      </c>
      <c r="L6" s="220">
        <v>0</v>
      </c>
      <c r="M6" s="220">
        <f t="shared" ref="M6:M12" si="0">K6-L6</f>
        <v>3.1597222222222221E-2</v>
      </c>
      <c r="N6" s="223">
        <v>8</v>
      </c>
      <c r="O6" s="138"/>
      <c r="P6" s="138"/>
      <c r="Q6" s="218">
        <v>1</v>
      </c>
      <c r="R6" s="31" t="e">
        <f>IF(T6="",#REF!/MIN(#REF!)*100,"в\к")</f>
        <v>#REF!</v>
      </c>
      <c r="S6" s="32"/>
      <c r="T6" s="20"/>
    </row>
    <row r="7" spans="1:20" ht="63" x14ac:dyDescent="0.2">
      <c r="A7" s="90" t="s">
        <v>94</v>
      </c>
      <c r="B7" s="16" t="s">
        <v>60</v>
      </c>
      <c r="C7" s="59"/>
      <c r="D7" s="59"/>
      <c r="E7" s="59"/>
      <c r="F7" s="59"/>
      <c r="G7" s="59"/>
      <c r="H7" s="59"/>
      <c r="I7" s="59"/>
      <c r="J7" s="59"/>
      <c r="K7" s="219">
        <v>4.071759259259259E-2</v>
      </c>
      <c r="L7" s="220">
        <v>5.5555555555555558E-3</v>
      </c>
      <c r="M7" s="220">
        <f t="shared" si="0"/>
        <v>3.5162037037037033E-2</v>
      </c>
      <c r="N7" s="223">
        <v>8</v>
      </c>
      <c r="O7" s="138"/>
      <c r="P7" s="138"/>
      <c r="Q7" s="218">
        <v>2</v>
      </c>
      <c r="R7" s="44"/>
      <c r="S7" s="36"/>
    </row>
    <row r="8" spans="1:20" ht="63" x14ac:dyDescent="0.2">
      <c r="A8" s="90" t="s">
        <v>103</v>
      </c>
      <c r="B8" s="16" t="s">
        <v>61</v>
      </c>
      <c r="C8" s="59"/>
      <c r="D8" s="59"/>
      <c r="E8" s="59"/>
      <c r="F8" s="59"/>
      <c r="G8" s="59"/>
      <c r="H8" s="59"/>
      <c r="I8" s="59"/>
      <c r="J8" s="59"/>
      <c r="K8" s="219">
        <v>4.0115740740740737E-2</v>
      </c>
      <c r="L8" s="220">
        <v>4.1666666666666666E-3</v>
      </c>
      <c r="M8" s="220">
        <f t="shared" si="0"/>
        <v>3.5949074074074071E-2</v>
      </c>
      <c r="N8" s="223">
        <v>8</v>
      </c>
      <c r="O8" s="138"/>
      <c r="P8" s="138"/>
      <c r="Q8" s="218">
        <v>3</v>
      </c>
      <c r="R8" s="44"/>
      <c r="S8" s="36"/>
    </row>
    <row r="9" spans="1:20" ht="63" x14ac:dyDescent="0.2">
      <c r="A9" s="90" t="s">
        <v>112</v>
      </c>
      <c r="B9" s="16" t="s">
        <v>63</v>
      </c>
      <c r="C9" s="59"/>
      <c r="D9" s="59"/>
      <c r="E9" s="59"/>
      <c r="F9" s="59"/>
      <c r="G9" s="59"/>
      <c r="H9" s="59"/>
      <c r="I9" s="59"/>
      <c r="J9" s="59"/>
      <c r="K9" s="219">
        <v>5.1377314814814813E-2</v>
      </c>
      <c r="L9" s="220">
        <v>8.3333333333333332E-3</v>
      </c>
      <c r="M9" s="220">
        <f t="shared" si="0"/>
        <v>4.3043981481481482E-2</v>
      </c>
      <c r="N9" s="223">
        <v>8</v>
      </c>
      <c r="O9" s="138"/>
      <c r="P9" s="138"/>
      <c r="Q9" s="218">
        <v>4</v>
      </c>
      <c r="R9" s="44"/>
      <c r="S9" s="36"/>
    </row>
    <row r="10" spans="1:20" ht="63" x14ac:dyDescent="0.2">
      <c r="A10" s="90" t="s">
        <v>105</v>
      </c>
      <c r="B10" s="16" t="s">
        <v>62</v>
      </c>
      <c r="C10" s="59"/>
      <c r="D10" s="59"/>
      <c r="E10" s="59"/>
      <c r="F10" s="59"/>
      <c r="G10" s="59"/>
      <c r="H10" s="59"/>
      <c r="I10" s="59"/>
      <c r="J10" s="59"/>
      <c r="K10" s="219">
        <v>5.153935185185185E-2</v>
      </c>
      <c r="L10" s="220">
        <v>1.3888888888888889E-3</v>
      </c>
      <c r="M10" s="220">
        <f t="shared" si="0"/>
        <v>5.0150462962962959E-2</v>
      </c>
      <c r="N10" s="223">
        <v>8</v>
      </c>
      <c r="O10" s="138"/>
      <c r="P10" s="138"/>
      <c r="Q10" s="218">
        <v>5</v>
      </c>
      <c r="R10" s="44"/>
      <c r="S10" s="36"/>
    </row>
    <row r="11" spans="1:20" ht="47.25" x14ac:dyDescent="0.2">
      <c r="A11" s="203" t="s">
        <v>104</v>
      </c>
      <c r="B11" s="201" t="s">
        <v>66</v>
      </c>
      <c r="C11" s="211"/>
      <c r="D11" s="211"/>
      <c r="E11" s="211"/>
      <c r="F11" s="211"/>
      <c r="G11" s="211"/>
      <c r="H11" s="211"/>
      <c r="I11" s="211"/>
      <c r="J11" s="211"/>
      <c r="K11" s="219">
        <v>5.814814814814815E-2</v>
      </c>
      <c r="L11" s="220">
        <v>2.7777777777777779E-3</v>
      </c>
      <c r="M11" s="220">
        <f t="shared" si="0"/>
        <v>5.5370370370370375E-2</v>
      </c>
      <c r="N11" s="223">
        <v>8</v>
      </c>
      <c r="O11" s="138"/>
      <c r="P11" s="138"/>
      <c r="Q11" s="218">
        <v>6</v>
      </c>
      <c r="R11" s="44"/>
      <c r="S11" s="36"/>
    </row>
    <row r="12" spans="1:20" ht="63" x14ac:dyDescent="0.2">
      <c r="A12" s="204" t="s">
        <v>110</v>
      </c>
      <c r="B12" s="202" t="s">
        <v>64</v>
      </c>
      <c r="C12" s="59"/>
      <c r="D12" s="59"/>
      <c r="E12" s="59"/>
      <c r="F12" s="59"/>
      <c r="G12" s="59"/>
      <c r="H12" s="59"/>
      <c r="I12" s="59"/>
      <c r="J12" s="59"/>
      <c r="K12" s="222">
        <v>6.8877314814814808E-2</v>
      </c>
      <c r="L12" s="221">
        <v>6.9444444444444441E-3</v>
      </c>
      <c r="M12" s="221">
        <f t="shared" si="0"/>
        <v>6.193287037037036E-2</v>
      </c>
      <c r="N12" s="224">
        <v>8</v>
      </c>
      <c r="O12" s="139"/>
      <c r="P12" s="139"/>
      <c r="Q12" s="218">
        <v>7</v>
      </c>
      <c r="R12" s="44"/>
      <c r="S12" s="36"/>
    </row>
    <row r="13" spans="1:20" ht="13.5" customHeight="1" x14ac:dyDescent="0.2">
      <c r="A13" s="42"/>
      <c r="B13" s="42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4"/>
      <c r="N13" s="44"/>
      <c r="O13" s="44"/>
      <c r="P13" s="44"/>
      <c r="Q13" s="45"/>
      <c r="R13" s="44"/>
      <c r="S13" s="36"/>
    </row>
    <row r="14" spans="1:20" s="49" customFormat="1" ht="13.5" customHeight="1" x14ac:dyDescent="0.25">
      <c r="A14" s="42"/>
      <c r="B14" s="42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4"/>
      <c r="N14" s="44"/>
      <c r="O14" s="44"/>
      <c r="P14" s="44"/>
      <c r="Q14" s="45"/>
      <c r="R14" s="44"/>
      <c r="S14" s="36"/>
    </row>
    <row r="15" spans="1:20" ht="13.5" customHeight="1" x14ac:dyDescent="0.2">
      <c r="A15" s="4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4"/>
      <c r="N15" s="44"/>
      <c r="O15" s="44"/>
      <c r="P15" s="44"/>
      <c r="Q15" s="45"/>
      <c r="R15" s="44"/>
      <c r="S15" s="36"/>
    </row>
    <row r="16" spans="1:20" ht="13.5" customHeight="1" x14ac:dyDescent="0.25">
      <c r="A16" s="46" t="s">
        <v>36</v>
      </c>
      <c r="B16" s="46" t="s">
        <v>49</v>
      </c>
      <c r="C16" s="9"/>
      <c r="D16" s="48" t="s">
        <v>37</v>
      </c>
      <c r="E16" s="9"/>
      <c r="F16" s="9"/>
      <c r="G16" s="9"/>
      <c r="H16" s="9"/>
      <c r="I16" s="9"/>
      <c r="J16" s="43"/>
      <c r="K16" s="43"/>
      <c r="L16" s="43"/>
      <c r="M16" s="44"/>
      <c r="N16" s="44"/>
      <c r="O16" s="44"/>
      <c r="P16" s="44"/>
      <c r="Q16" s="45"/>
      <c r="R16" s="44"/>
      <c r="S16" s="36"/>
    </row>
    <row r="17" spans="1:19" ht="13.5" customHeight="1" x14ac:dyDescent="0.25">
      <c r="A17" s="48"/>
      <c r="B17" s="48"/>
      <c r="C17" s="9"/>
      <c r="D17" s="9"/>
      <c r="E17" s="9"/>
      <c r="F17" s="9"/>
      <c r="G17" s="9"/>
      <c r="H17" s="9"/>
      <c r="I17" s="9"/>
      <c r="J17" s="43"/>
      <c r="K17" s="43"/>
      <c r="L17" s="43"/>
      <c r="M17" s="44"/>
      <c r="N17" s="44"/>
      <c r="O17" s="44"/>
      <c r="P17" s="44"/>
      <c r="Q17" s="45"/>
      <c r="R17" s="44"/>
      <c r="S17" s="36"/>
    </row>
    <row r="18" spans="1:19" ht="13.5" customHeight="1" x14ac:dyDescent="0.25">
      <c r="A18" s="46" t="s">
        <v>38</v>
      </c>
      <c r="B18" s="46" t="s">
        <v>39</v>
      </c>
      <c r="C18" s="9"/>
      <c r="D18" s="48" t="s">
        <v>39</v>
      </c>
      <c r="E18" s="9"/>
      <c r="F18" s="9"/>
      <c r="G18" s="9"/>
      <c r="H18" s="9"/>
      <c r="I18" s="9"/>
      <c r="J18" s="43"/>
      <c r="K18" s="43"/>
      <c r="L18" s="43"/>
      <c r="M18" s="44"/>
      <c r="N18" s="44"/>
      <c r="O18" s="44"/>
      <c r="P18" s="44"/>
      <c r="Q18" s="45"/>
      <c r="R18" s="44"/>
      <c r="S18" s="36"/>
    </row>
    <row r="19" spans="1:19" ht="13.5" customHeight="1" x14ac:dyDescent="0.2">
      <c r="A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4"/>
      <c r="N19" s="44"/>
      <c r="O19" s="44"/>
      <c r="P19" s="44"/>
      <c r="Q19" s="45"/>
      <c r="R19" s="44"/>
      <c r="S19" s="36"/>
    </row>
    <row r="20" spans="1:19" ht="13.5" customHeight="1" x14ac:dyDescent="0.2">
      <c r="A20" s="42"/>
      <c r="C20" s="148"/>
      <c r="D20" s="148"/>
      <c r="E20" s="148"/>
      <c r="F20" s="148"/>
      <c r="G20" s="148"/>
      <c r="H20" s="148"/>
      <c r="I20" s="148"/>
      <c r="J20" s="148"/>
      <c r="K20" s="154"/>
      <c r="L20" s="154"/>
      <c r="M20" s="73"/>
      <c r="N20" s="73"/>
      <c r="O20" s="73"/>
      <c r="P20" s="73"/>
      <c r="Q20" s="74"/>
      <c r="R20" s="44"/>
      <c r="S20" s="36"/>
    </row>
    <row r="21" spans="1:19" ht="12" customHeight="1" x14ac:dyDescent="0.2">
      <c r="A21" s="50"/>
      <c r="C21" s="75"/>
      <c r="D21" s="75"/>
      <c r="E21" s="75"/>
      <c r="F21" s="75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51"/>
    </row>
    <row r="22" spans="1:19" ht="10.9" customHeight="1" x14ac:dyDescent="0.25">
      <c r="A22" s="52"/>
      <c r="C22" s="47"/>
      <c r="D22" s="47"/>
      <c r="E22" s="77"/>
      <c r="F22" s="77"/>
      <c r="G22" s="47"/>
      <c r="H22" s="47"/>
      <c r="I22" s="47"/>
      <c r="J22" s="47"/>
      <c r="K22" s="47"/>
      <c r="L22" s="47"/>
      <c r="M22" s="78"/>
      <c r="N22" s="78"/>
      <c r="O22" s="78"/>
      <c r="P22" s="78"/>
      <c r="Q22" s="76"/>
      <c r="R22" s="19"/>
    </row>
    <row r="23" spans="1:19" ht="10.9" customHeight="1" x14ac:dyDescent="0.25">
      <c r="A23" s="52"/>
      <c r="C23" s="47"/>
      <c r="D23" s="47"/>
      <c r="E23" s="77"/>
      <c r="F23" s="77"/>
      <c r="G23" s="47"/>
      <c r="H23" s="47"/>
      <c r="I23" s="47"/>
      <c r="J23" s="47"/>
      <c r="K23" s="47"/>
      <c r="L23" s="47"/>
      <c r="M23" s="76"/>
      <c r="N23" s="76"/>
      <c r="O23" s="76"/>
      <c r="P23" s="76"/>
      <c r="Q23" s="76"/>
      <c r="R23" s="19"/>
    </row>
    <row r="24" spans="1:19" ht="12" customHeight="1" x14ac:dyDescent="0.2">
      <c r="C24" s="79"/>
      <c r="D24" s="79"/>
      <c r="E24" s="79"/>
      <c r="F24" s="79"/>
      <c r="G24" s="80"/>
      <c r="H24" s="80"/>
      <c r="I24" s="80"/>
      <c r="J24" s="80"/>
      <c r="K24" s="80"/>
      <c r="L24" s="80"/>
      <c r="M24" s="81"/>
      <c r="N24" s="81"/>
      <c r="O24" s="81"/>
      <c r="P24" s="81"/>
      <c r="Q24" s="80"/>
    </row>
    <row r="25" spans="1:19" ht="12.75" x14ac:dyDescent="0.2"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"/>
    </row>
    <row r="26" spans="1:19" ht="12.75" x14ac:dyDescent="0.2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9" ht="12.75" x14ac:dyDescent="0.2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9" ht="12.75" x14ac:dyDescent="0.2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9" ht="12" customHeight="1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9" ht="12.75" x14ac:dyDescent="0.2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9" ht="12.75" x14ac:dyDescent="0.2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9" ht="12.75" x14ac:dyDescent="0.2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3:18" ht="12.75" x14ac:dyDescent="0.2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3:18" ht="12.75" x14ac:dyDescent="0.2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3:18" ht="12.75" x14ac:dyDescent="0.2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3:18" ht="12.75" x14ac:dyDescent="0.2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3:18" ht="12.75" x14ac:dyDescent="0.2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3:18" ht="12.75" x14ac:dyDescent="0.2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3:18" ht="12.75" x14ac:dyDescent="0.2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3:18" ht="12.75" x14ac:dyDescent="0.2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3:18" ht="12.75" x14ac:dyDescent="0.2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3:18" ht="12.75" x14ac:dyDescent="0.2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3:18" ht="12.75" x14ac:dyDescent="0.2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3:18" ht="12.75" x14ac:dyDescent="0.2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3:18" ht="12.75" x14ac:dyDescent="0.2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3:18" ht="12.75" x14ac:dyDescent="0.2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3:18" ht="12.75" x14ac:dyDescent="0.2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3:18" ht="12.75" x14ac:dyDescent="0.2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3:18" ht="12.75" x14ac:dyDescent="0.2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3:18" ht="12.75" x14ac:dyDescent="0.2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3:18" ht="12.75" x14ac:dyDescent="0.2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3:18" ht="12.75" x14ac:dyDescent="0.2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3:18" ht="12.75" x14ac:dyDescent="0.2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3:18" ht="12.75" x14ac:dyDescent="0.2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3:18" ht="12.75" x14ac:dyDescent="0.2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3:18" ht="12.75" x14ac:dyDescent="0.2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3:18" ht="12.75" x14ac:dyDescent="0.2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3:18" ht="12.75" x14ac:dyDescent="0.2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3:18" ht="12.75" x14ac:dyDescent="0.2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3:18" ht="12.75" x14ac:dyDescent="0.2"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3:18" ht="12.75" x14ac:dyDescent="0.2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3:18" ht="12.75" x14ac:dyDescent="0.2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3:18" ht="12.75" x14ac:dyDescent="0.2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3:18" ht="12.75" x14ac:dyDescent="0.2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3:18" ht="12.75" x14ac:dyDescent="0.2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3:18" ht="12.75" x14ac:dyDescent="0.2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3:18" ht="12.75" x14ac:dyDescent="0.2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3:18" ht="12.75" x14ac:dyDescent="0.2"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3:18" ht="12.75" x14ac:dyDescent="0.2"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3:18" ht="12.75" x14ac:dyDescent="0.2"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3:18" ht="12.75" x14ac:dyDescent="0.2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3:18" ht="12.75" x14ac:dyDescent="0.2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3:18" ht="12.75" x14ac:dyDescent="0.2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3:18" ht="12.75" x14ac:dyDescent="0.2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3:18" ht="12.75" x14ac:dyDescent="0.2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3:18" ht="12.75" x14ac:dyDescent="0.2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3:18" ht="12.75" x14ac:dyDescent="0.2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3:18" ht="12.75" x14ac:dyDescent="0.2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3:18" ht="12.75" x14ac:dyDescent="0.2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3:18" ht="12.75" x14ac:dyDescent="0.2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3:18" ht="12.75" x14ac:dyDescent="0.2"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3:18" ht="12.75" x14ac:dyDescent="0.2"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3:18" ht="12.75" x14ac:dyDescent="0.2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</row>
    <row r="84" spans="3:18" ht="12.75" x14ac:dyDescent="0.2"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3:18" ht="12.75" x14ac:dyDescent="0.2"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3:18" ht="12.75" x14ac:dyDescent="0.2"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3:18" ht="12.75" x14ac:dyDescent="0.2"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3:18" ht="12.75" x14ac:dyDescent="0.2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3:18" ht="12.75" x14ac:dyDescent="0.2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3:18" ht="12.75" x14ac:dyDescent="0.2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3:18" ht="12.75" x14ac:dyDescent="0.2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</row>
    <row r="92" spans="3:18" ht="12.75" x14ac:dyDescent="0.2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3:18" ht="12.75" x14ac:dyDescent="0.2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3:18" ht="12.75" x14ac:dyDescent="0.2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</row>
    <row r="95" spans="3:18" ht="12.75" x14ac:dyDescent="0.2"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3:18" ht="12.75" x14ac:dyDescent="0.2"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3:18" ht="12.75" x14ac:dyDescent="0.2"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3:18" ht="12.75" x14ac:dyDescent="0.2"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3:18" ht="12.75" x14ac:dyDescent="0.2"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3:18" ht="12.75" x14ac:dyDescent="0.2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3:18" ht="12.75" x14ac:dyDescent="0.2"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3:18" ht="12.75" x14ac:dyDescent="0.2"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3:18" ht="12.75" x14ac:dyDescent="0.2"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3:18" ht="12.75" x14ac:dyDescent="0.2"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3:18" ht="12.75" x14ac:dyDescent="0.2"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3:18" ht="12.75" x14ac:dyDescent="0.2"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3:18" ht="12.75" x14ac:dyDescent="0.2"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3:18" ht="12.75" x14ac:dyDescent="0.2"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3:18" ht="12.75" x14ac:dyDescent="0.2"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</row>
  </sheetData>
  <autoFilter ref="A5:T5">
    <sortState ref="A7:U13">
      <sortCondition ref="M6"/>
    </sortState>
  </autoFilter>
  <dataConsolidate/>
  <mergeCells count="3">
    <mergeCell ref="M2:Q2"/>
    <mergeCell ref="A1:Q1"/>
    <mergeCell ref="B3:L3"/>
  </mergeCells>
  <conditionalFormatting sqref="S3:T65515">
    <cfRule type="cellIs" dxfId="7" priority="1" stopIfTrue="1" operator="equal">
      <formula>"лично"</formula>
    </cfRule>
    <cfRule type="cellIs" dxfId="6" priority="2" stopIfTrue="1" operator="equal">
      <formula>"в/к"</formula>
    </cfRule>
  </conditionalFormatting>
  <pageMargins left="7.874015748031496E-2" right="0.27559055118110237" top="0.11811023622047245" bottom="0.59055118110236227" header="0.51181102362204722" footer="0.51181102362204722"/>
  <pageSetup paperSize="9" orientation="portrait" r:id="rId1"/>
  <headerFooter alignWithMargins="0"/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X54"/>
  <sheetViews>
    <sheetView view="pageLayout" topLeftCell="C1" zoomScaleNormal="100" zoomScaleSheetLayoutView="106" workbookViewId="0">
      <selection activeCell="MS8" sqref="MS8"/>
    </sheetView>
  </sheetViews>
  <sheetFormatPr defaultColWidth="3.140625" defaultRowHeight="15.75" x14ac:dyDescent="0.25"/>
  <cols>
    <col min="1" max="1" width="6.42578125" style="131" customWidth="1"/>
    <col min="2" max="2" width="26.42578125" style="8" customWidth="1"/>
    <col min="3" max="3" width="28.5703125" style="97" customWidth="1"/>
    <col min="4" max="4" width="10.28515625" style="53" customWidth="1"/>
    <col min="5" max="8" width="6.5703125" style="54" customWidth="1"/>
    <col min="9" max="14" width="6.5703125" style="24" customWidth="1"/>
    <col min="15" max="15" width="5.42578125" style="55" customWidth="1"/>
    <col min="16" max="16" width="10.7109375" style="199" customWidth="1"/>
    <col min="17" max="17" width="7.7109375" style="24" hidden="1" customWidth="1"/>
    <col min="18" max="18" width="9.140625" style="24" hidden="1" customWidth="1"/>
    <col min="19" max="19" width="9.5703125" style="8" hidden="1" customWidth="1"/>
    <col min="20" max="20" width="8" style="8" hidden="1" customWidth="1"/>
    <col min="21" max="21" width="44.85546875" style="8" hidden="1" customWidth="1"/>
    <col min="22" max="22" width="24.7109375" style="8" hidden="1" customWidth="1"/>
    <col min="23" max="23" width="20.42578125" style="8" hidden="1" customWidth="1"/>
    <col min="24" max="26" width="13.140625" style="8" hidden="1" customWidth="1"/>
    <col min="27" max="27" width="0" style="20" hidden="1" customWidth="1"/>
    <col min="28" max="28" width="29.42578125" style="20" hidden="1" customWidth="1"/>
    <col min="29" max="49" width="0" style="20" hidden="1" customWidth="1"/>
    <col min="50" max="257" width="0" style="8" hidden="1" customWidth="1"/>
    <col min="258" max="258" width="4.5703125" style="8" hidden="1" customWidth="1"/>
    <col min="259" max="259" width="23.5703125" style="8" hidden="1" customWidth="1"/>
    <col min="260" max="260" width="30.28515625" style="8" hidden="1" customWidth="1"/>
    <col min="261" max="261" width="10.42578125" style="8" hidden="1" customWidth="1"/>
    <col min="262" max="262" width="6.7109375" style="8" hidden="1" customWidth="1"/>
    <col min="263" max="263" width="6.140625" style="8" hidden="1" customWidth="1"/>
    <col min="264" max="264" width="5" style="8" hidden="1" customWidth="1"/>
    <col min="265" max="265" width="6.42578125" style="8" hidden="1" customWidth="1"/>
    <col min="266" max="268" width="5.42578125" style="8" hidden="1" customWidth="1"/>
    <col min="269" max="269" width="5.28515625" style="8" hidden="1" customWidth="1"/>
    <col min="270" max="270" width="5.42578125" style="8" hidden="1" customWidth="1"/>
    <col min="271" max="271" width="5.7109375" style="8" hidden="1" customWidth="1"/>
    <col min="272" max="272" width="9.42578125" style="8" hidden="1" customWidth="1"/>
    <col min="273" max="273" width="10.140625" style="8" hidden="1" customWidth="1"/>
    <col min="274" max="274" width="9.140625" style="8" hidden="1" customWidth="1"/>
    <col min="275" max="275" width="9.5703125" style="8" hidden="1" customWidth="1"/>
    <col min="276" max="276" width="5.28515625" style="8" hidden="1" customWidth="1"/>
    <col min="277" max="277" width="5.140625" style="8" hidden="1" customWidth="1"/>
    <col min="278" max="278" width="7.42578125" style="8" hidden="1" customWidth="1"/>
    <col min="279" max="279" width="8.5703125" style="8" hidden="1" customWidth="1"/>
    <col min="280" max="282" width="13.140625" style="8" hidden="1" customWidth="1"/>
    <col min="283" max="283" width="0" style="8" hidden="1" customWidth="1"/>
    <col min="284" max="284" width="29.42578125" style="8" hidden="1" customWidth="1"/>
    <col min="285" max="347" width="0" style="8" hidden="1" customWidth="1"/>
    <col min="348" max="16384" width="3.140625" style="8"/>
  </cols>
  <sheetData>
    <row r="1" spans="1:49" ht="19.899999999999999" customHeight="1" x14ac:dyDescent="0.3">
      <c r="A1" s="268" t="s">
        <v>111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"/>
      <c r="R1" s="19"/>
    </row>
    <row r="2" spans="1:49" ht="34.9" customHeight="1" x14ac:dyDescent="0.2">
      <c r="B2" s="69" t="s">
        <v>59</v>
      </c>
      <c r="C2" s="95"/>
      <c r="D2" s="69"/>
      <c r="E2" s="69"/>
      <c r="F2" s="69"/>
      <c r="G2" s="69"/>
      <c r="H2" s="69"/>
      <c r="I2" s="69"/>
      <c r="J2" s="69"/>
      <c r="K2" s="69"/>
      <c r="L2" s="271" t="s">
        <v>3</v>
      </c>
      <c r="M2" s="271"/>
      <c r="N2" s="271"/>
      <c r="O2" s="271"/>
      <c r="P2" s="271"/>
      <c r="Q2" s="271"/>
      <c r="R2" s="69"/>
    </row>
    <row r="3" spans="1:49" ht="18" customHeight="1" x14ac:dyDescent="0.2">
      <c r="A3" s="304" t="s">
        <v>43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21"/>
      <c r="R3" s="21"/>
    </row>
    <row r="4" spans="1:49" ht="7.5" customHeight="1" x14ac:dyDescent="0.25">
      <c r="A4" s="132"/>
      <c r="B4" s="22"/>
      <c r="C4" s="96"/>
      <c r="D4" s="22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194"/>
      <c r="Q4" s="23"/>
      <c r="R4" s="23"/>
    </row>
    <row r="5" spans="1:49" ht="22.9" customHeight="1" x14ac:dyDescent="0.2">
      <c r="A5" s="305" t="s">
        <v>8</v>
      </c>
      <c r="B5" s="307" t="s">
        <v>17</v>
      </c>
      <c r="C5" s="309" t="s">
        <v>1</v>
      </c>
      <c r="D5" s="311" t="s">
        <v>18</v>
      </c>
      <c r="E5" s="313" t="s">
        <v>44</v>
      </c>
      <c r="F5" s="313"/>
      <c r="G5" s="313"/>
      <c r="H5" s="313"/>
      <c r="I5" s="313"/>
      <c r="J5" s="313"/>
      <c r="K5" s="313"/>
      <c r="L5" s="313"/>
      <c r="M5" s="313"/>
      <c r="N5" s="313"/>
      <c r="O5" s="99" t="s">
        <v>40</v>
      </c>
      <c r="P5" s="314" t="s">
        <v>4</v>
      </c>
      <c r="Q5" s="316" t="s">
        <v>2</v>
      </c>
      <c r="R5" s="302" t="s">
        <v>5</v>
      </c>
      <c r="S5" s="25" t="s">
        <v>26</v>
      </c>
      <c r="T5" s="26" t="s">
        <v>27</v>
      </c>
      <c r="U5" s="20"/>
      <c r="V5" s="20"/>
      <c r="W5" s="20"/>
      <c r="X5" s="20" t="e">
        <f>MAX($R$8:$R$29)*1.3</f>
        <v>#REF!</v>
      </c>
      <c r="Y5" s="27">
        <f>MIN(Y8:Y29)</f>
        <v>1.1111111111111111E-3</v>
      </c>
      <c r="Z5" s="28"/>
    </row>
    <row r="6" spans="1:49" ht="16.5" customHeight="1" x14ac:dyDescent="0.2">
      <c r="A6" s="306"/>
      <c r="B6" s="308"/>
      <c r="C6" s="310"/>
      <c r="D6" s="312"/>
      <c r="E6" s="100">
        <v>1</v>
      </c>
      <c r="F6" s="100">
        <v>2</v>
      </c>
      <c r="G6" s="100">
        <v>3</v>
      </c>
      <c r="H6" s="100">
        <v>4</v>
      </c>
      <c r="I6" s="100">
        <v>5</v>
      </c>
      <c r="J6" s="100">
        <v>6</v>
      </c>
      <c r="K6" s="100">
        <v>7</v>
      </c>
      <c r="L6" s="100">
        <v>8</v>
      </c>
      <c r="M6" s="100">
        <v>9</v>
      </c>
      <c r="N6" s="101">
        <v>10</v>
      </c>
      <c r="O6" s="102" t="s">
        <v>29</v>
      </c>
      <c r="P6" s="315"/>
      <c r="Q6" s="317"/>
      <c r="R6" s="303"/>
      <c r="S6" s="30"/>
      <c r="T6" s="20"/>
      <c r="U6" s="20" t="s">
        <v>30</v>
      </c>
      <c r="V6" s="20" t="s">
        <v>31</v>
      </c>
      <c r="W6" s="20" t="s">
        <v>32</v>
      </c>
      <c r="X6" s="20" t="s">
        <v>33</v>
      </c>
      <c r="Y6" s="20" t="s">
        <v>34</v>
      </c>
      <c r="Z6" s="20" t="s">
        <v>35</v>
      </c>
    </row>
    <row r="7" spans="1:49" ht="19.5" customHeight="1" x14ac:dyDescent="0.3">
      <c r="A7" s="191"/>
      <c r="B7" s="184" t="s">
        <v>46</v>
      </c>
      <c r="C7" s="104"/>
      <c r="D7" s="105"/>
      <c r="E7" s="106"/>
      <c r="F7" s="106"/>
      <c r="G7" s="106"/>
      <c r="H7" s="106"/>
      <c r="I7" s="106"/>
      <c r="J7" s="106"/>
      <c r="K7" s="106"/>
      <c r="L7" s="106"/>
      <c r="M7" s="106"/>
      <c r="N7" s="107"/>
      <c r="O7" s="108"/>
      <c r="P7" s="195"/>
      <c r="Q7" s="185"/>
      <c r="R7" s="149"/>
      <c r="S7" s="30"/>
      <c r="T7" s="20"/>
      <c r="U7" s="20"/>
      <c r="V7" s="20"/>
      <c r="W7" s="20"/>
      <c r="X7" s="20"/>
      <c r="Y7" s="20"/>
      <c r="Z7" s="20"/>
    </row>
    <row r="8" spans="1:49" ht="37.5" x14ac:dyDescent="0.2">
      <c r="A8" s="189">
        <v>1</v>
      </c>
      <c r="B8" s="190" t="s">
        <v>82</v>
      </c>
      <c r="C8" s="186" t="s">
        <v>60</v>
      </c>
      <c r="D8" s="71">
        <v>1.4556712962962961E-3</v>
      </c>
      <c r="E8" s="59">
        <v>5</v>
      </c>
      <c r="F8" s="59">
        <v>15</v>
      </c>
      <c r="G8" s="59">
        <v>30</v>
      </c>
      <c r="H8" s="59"/>
      <c r="I8" s="59"/>
      <c r="J8" s="59"/>
      <c r="K8" s="59"/>
      <c r="L8" s="59">
        <v>30</v>
      </c>
      <c r="M8" s="59"/>
      <c r="N8" s="59"/>
      <c r="O8" s="59">
        <f t="shared" ref="O8:O21" si="0">SUM(E8:N8)</f>
        <v>80</v>
      </c>
      <c r="P8" s="196">
        <f t="shared" ref="P8:P21" si="1">X8/86400</f>
        <v>2.3842592592592591E-3</v>
      </c>
      <c r="Q8" s="128" t="e">
        <f>IF(R8="в\к","в\к",RANK(R8,$R$8:$R$17,1))</f>
        <v>#REF!</v>
      </c>
      <c r="R8" s="98">
        <f>IF(T8="",Z8/MIN($Z$8:$Z$17)*100,"в\к")</f>
        <v>100</v>
      </c>
      <c r="S8" s="36"/>
      <c r="T8" s="20"/>
      <c r="U8" s="20">
        <f t="shared" ref="U8:U21" si="2">MINUTE(D8)</f>
        <v>2</v>
      </c>
      <c r="V8" s="33">
        <f t="shared" ref="V8:V21" si="3">SECOND(D8)</f>
        <v>6</v>
      </c>
      <c r="W8" s="20">
        <f t="shared" ref="W8:W21" si="4">O8</f>
        <v>80</v>
      </c>
      <c r="X8" s="20">
        <f t="shared" ref="X8:X21" si="5">U8*60+V8+W8</f>
        <v>206</v>
      </c>
      <c r="Y8" s="28">
        <f t="shared" ref="Y8:Y21" si="6">IF(T8="",P8,"")</f>
        <v>2.3842592592592591E-3</v>
      </c>
      <c r="Z8" s="20">
        <f t="shared" ref="Z8:Z21" si="7">IF(T8="",X8,"")</f>
        <v>206</v>
      </c>
    </row>
    <row r="9" spans="1:49" s="40" customFormat="1" ht="37.5" x14ac:dyDescent="0.2">
      <c r="A9" s="189">
        <v>2</v>
      </c>
      <c r="B9" s="190" t="s">
        <v>86</v>
      </c>
      <c r="C9" s="186" t="s">
        <v>62</v>
      </c>
      <c r="D9" s="71">
        <v>1.413888888888889E-3</v>
      </c>
      <c r="E9" s="59"/>
      <c r="F9" s="59">
        <v>20</v>
      </c>
      <c r="G9" s="59"/>
      <c r="H9" s="59"/>
      <c r="I9" s="59">
        <v>20</v>
      </c>
      <c r="J9" s="59"/>
      <c r="K9" s="59"/>
      <c r="L9" s="59">
        <v>60</v>
      </c>
      <c r="M9" s="59"/>
      <c r="N9" s="59"/>
      <c r="O9" s="59">
        <f t="shared" si="0"/>
        <v>100</v>
      </c>
      <c r="P9" s="196">
        <f t="shared" si="1"/>
        <v>2.5694444444444445E-3</v>
      </c>
      <c r="Q9" s="126" t="e">
        <f>IF(#REF!="в\к","в\к",RANK(#REF!,$R$8:$R$17,1))</f>
        <v>#REF!</v>
      </c>
      <c r="R9" s="98" t="e">
        <f>IF(#REF!="",#REF!/MIN($Z$8:$Z$17)*100,"в\к")</f>
        <v>#REF!</v>
      </c>
      <c r="S9" s="36"/>
      <c r="T9" s="20"/>
      <c r="U9" s="20">
        <f t="shared" si="2"/>
        <v>2</v>
      </c>
      <c r="V9" s="33">
        <f t="shared" si="3"/>
        <v>2</v>
      </c>
      <c r="W9" s="20">
        <f t="shared" si="4"/>
        <v>100</v>
      </c>
      <c r="X9" s="20">
        <f t="shared" si="5"/>
        <v>222</v>
      </c>
      <c r="Y9" s="28">
        <f t="shared" si="6"/>
        <v>2.5694444444444445E-3</v>
      </c>
      <c r="Z9" s="20">
        <f t="shared" si="7"/>
        <v>222</v>
      </c>
      <c r="AA9" s="39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</row>
    <row r="10" spans="1:49" s="40" customFormat="1" ht="37.5" x14ac:dyDescent="0.2">
      <c r="A10" s="189">
        <v>3</v>
      </c>
      <c r="B10" s="190" t="s">
        <v>72</v>
      </c>
      <c r="C10" s="186" t="s">
        <v>61</v>
      </c>
      <c r="D10" s="71">
        <v>1.4679398148148149E-3</v>
      </c>
      <c r="E10" s="59">
        <v>35</v>
      </c>
      <c r="F10" s="59">
        <v>30</v>
      </c>
      <c r="G10" s="59">
        <v>20</v>
      </c>
      <c r="H10" s="59"/>
      <c r="I10" s="59"/>
      <c r="J10" s="59">
        <v>15</v>
      </c>
      <c r="K10" s="59">
        <v>5</v>
      </c>
      <c r="L10" s="59">
        <v>35</v>
      </c>
      <c r="M10" s="59">
        <v>30</v>
      </c>
      <c r="N10" s="59"/>
      <c r="O10" s="59">
        <f t="shared" si="0"/>
        <v>170</v>
      </c>
      <c r="P10" s="196">
        <f t="shared" si="1"/>
        <v>3.4375E-3</v>
      </c>
      <c r="Q10" s="127" t="e">
        <f>IF(#REF!="в\к","в\к",RANK(#REF!,$R$8:$R$17,1))</f>
        <v>#REF!</v>
      </c>
      <c r="R10" s="98" t="e">
        <f>IF(#REF!="",#REF!/MIN($Z$8:$Z$17)*100,"в\к")</f>
        <v>#REF!</v>
      </c>
      <c r="S10" s="36"/>
      <c r="T10" s="20"/>
      <c r="U10" s="20">
        <f t="shared" si="2"/>
        <v>2</v>
      </c>
      <c r="V10" s="33">
        <f t="shared" si="3"/>
        <v>7</v>
      </c>
      <c r="W10" s="20">
        <f t="shared" si="4"/>
        <v>170</v>
      </c>
      <c r="X10" s="20">
        <f t="shared" si="5"/>
        <v>297</v>
      </c>
      <c r="Y10" s="28">
        <f t="shared" si="6"/>
        <v>3.4375E-3</v>
      </c>
      <c r="Z10" s="20">
        <f t="shared" si="7"/>
        <v>297</v>
      </c>
      <c r="AA10" s="37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</row>
    <row r="11" spans="1:49" s="38" customFormat="1" ht="37.5" x14ac:dyDescent="0.2">
      <c r="A11" s="189">
        <v>4</v>
      </c>
      <c r="B11" s="190" t="s">
        <v>69</v>
      </c>
      <c r="C11" s="186" t="s">
        <v>65</v>
      </c>
      <c r="D11" s="71">
        <v>1.1094907407407405E-3</v>
      </c>
      <c r="E11" s="59">
        <v>40</v>
      </c>
      <c r="F11" s="59">
        <v>45</v>
      </c>
      <c r="G11" s="59">
        <v>30</v>
      </c>
      <c r="H11" s="59">
        <v>30</v>
      </c>
      <c r="I11" s="59"/>
      <c r="J11" s="59"/>
      <c r="K11" s="59"/>
      <c r="L11" s="59">
        <v>60</v>
      </c>
      <c r="M11" s="59"/>
      <c r="N11" s="59"/>
      <c r="O11" s="59">
        <f t="shared" si="0"/>
        <v>205</v>
      </c>
      <c r="P11" s="196">
        <f t="shared" si="1"/>
        <v>3.4837962962962965E-3</v>
      </c>
      <c r="Q11" s="127" t="e">
        <f t="shared" ref="Q11:Q18" si="8">IF(R11="в\к","в\к",RANK(R11,$R$8:$R$17,1))</f>
        <v>#REF!</v>
      </c>
      <c r="R11" s="98" t="e">
        <f>IF(#REF!="",#REF!/MIN($Z$8:$Z$17)*100,"в\к")</f>
        <v>#REF!</v>
      </c>
      <c r="S11" s="32"/>
      <c r="T11" s="20"/>
      <c r="U11" s="20">
        <f t="shared" si="2"/>
        <v>1</v>
      </c>
      <c r="V11" s="33">
        <f t="shared" si="3"/>
        <v>36</v>
      </c>
      <c r="W11" s="20">
        <f t="shared" si="4"/>
        <v>205</v>
      </c>
      <c r="X11" s="20">
        <f t="shared" si="5"/>
        <v>301</v>
      </c>
      <c r="Y11" s="28">
        <f t="shared" si="6"/>
        <v>3.4837962962962965E-3</v>
      </c>
      <c r="Z11" s="20">
        <f t="shared" si="7"/>
        <v>301</v>
      </c>
      <c r="AA11" s="39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</row>
    <row r="12" spans="1:49" s="38" customFormat="1" ht="37.5" x14ac:dyDescent="0.2">
      <c r="A12" s="189">
        <v>5</v>
      </c>
      <c r="B12" s="190" t="s">
        <v>79</v>
      </c>
      <c r="C12" s="186" t="s">
        <v>54</v>
      </c>
      <c r="D12" s="71">
        <v>1.1101851851851852E-3</v>
      </c>
      <c r="E12" s="59">
        <v>60</v>
      </c>
      <c r="F12" s="59">
        <v>40</v>
      </c>
      <c r="G12" s="59"/>
      <c r="H12" s="59"/>
      <c r="I12" s="59"/>
      <c r="J12" s="59">
        <v>10</v>
      </c>
      <c r="K12" s="59">
        <v>40</v>
      </c>
      <c r="L12" s="59">
        <v>30</v>
      </c>
      <c r="M12" s="59">
        <v>30</v>
      </c>
      <c r="N12" s="59"/>
      <c r="O12" s="59">
        <f t="shared" si="0"/>
        <v>210</v>
      </c>
      <c r="P12" s="196">
        <f t="shared" si="1"/>
        <v>3.5416666666666665E-3</v>
      </c>
      <c r="Q12" s="128" t="e">
        <f t="shared" si="8"/>
        <v>#REF!</v>
      </c>
      <c r="R12" s="98">
        <f t="shared" ref="R12:R17" si="9">IF(T12="",Z12/MIN($Z$8:$Z$17)*100,"в\к")</f>
        <v>148.54368932038835</v>
      </c>
      <c r="S12" s="32"/>
      <c r="T12" s="20"/>
      <c r="U12" s="20">
        <f t="shared" si="2"/>
        <v>1</v>
      </c>
      <c r="V12" s="33">
        <f t="shared" si="3"/>
        <v>36</v>
      </c>
      <c r="W12" s="20">
        <f t="shared" si="4"/>
        <v>210</v>
      </c>
      <c r="X12" s="20">
        <f t="shared" si="5"/>
        <v>306</v>
      </c>
      <c r="Y12" s="71">
        <f t="shared" si="6"/>
        <v>3.5416666666666665E-3</v>
      </c>
      <c r="Z12" s="20">
        <f t="shared" si="7"/>
        <v>306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</row>
    <row r="13" spans="1:49" s="38" customFormat="1" ht="37.5" x14ac:dyDescent="0.2">
      <c r="A13" s="189">
        <v>6</v>
      </c>
      <c r="B13" s="190" t="s">
        <v>71</v>
      </c>
      <c r="C13" s="186" t="s">
        <v>61</v>
      </c>
      <c r="D13" s="71">
        <v>1.5267361111111113E-3</v>
      </c>
      <c r="E13" s="59">
        <v>60</v>
      </c>
      <c r="F13" s="59">
        <v>20</v>
      </c>
      <c r="G13" s="59">
        <v>20</v>
      </c>
      <c r="H13" s="59">
        <v>15</v>
      </c>
      <c r="I13" s="59"/>
      <c r="J13" s="59">
        <v>10</v>
      </c>
      <c r="K13" s="59">
        <v>40</v>
      </c>
      <c r="L13" s="59">
        <v>60</v>
      </c>
      <c r="M13" s="59"/>
      <c r="N13" s="59"/>
      <c r="O13" s="59">
        <f t="shared" si="0"/>
        <v>225</v>
      </c>
      <c r="P13" s="196">
        <f t="shared" si="1"/>
        <v>4.1319444444444442E-3</v>
      </c>
      <c r="Q13" s="126" t="e">
        <f t="shared" si="8"/>
        <v>#REF!</v>
      </c>
      <c r="R13" s="98">
        <f t="shared" si="9"/>
        <v>173.30097087378641</v>
      </c>
      <c r="S13" s="36"/>
      <c r="T13" s="20"/>
      <c r="U13" s="20">
        <f t="shared" si="2"/>
        <v>2</v>
      </c>
      <c r="V13" s="33">
        <f t="shared" si="3"/>
        <v>12</v>
      </c>
      <c r="W13" s="20">
        <f t="shared" si="4"/>
        <v>225</v>
      </c>
      <c r="X13" s="20">
        <f t="shared" si="5"/>
        <v>357</v>
      </c>
      <c r="Y13" s="28">
        <f t="shared" si="6"/>
        <v>4.1319444444444442E-3</v>
      </c>
      <c r="Z13" s="20">
        <f t="shared" si="7"/>
        <v>357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</row>
    <row r="14" spans="1:49" s="38" customFormat="1" ht="37.5" x14ac:dyDescent="0.2">
      <c r="A14" s="189">
        <v>7</v>
      </c>
      <c r="B14" s="190" t="s">
        <v>85</v>
      </c>
      <c r="C14" s="186" t="s">
        <v>62</v>
      </c>
      <c r="D14" s="71">
        <v>1.2168981481481482E-3</v>
      </c>
      <c r="E14" s="59">
        <v>30</v>
      </c>
      <c r="F14" s="59">
        <v>40</v>
      </c>
      <c r="G14" s="59">
        <v>20</v>
      </c>
      <c r="H14" s="59">
        <v>60</v>
      </c>
      <c r="I14" s="59"/>
      <c r="J14" s="59"/>
      <c r="K14" s="59">
        <v>30</v>
      </c>
      <c r="L14" s="59">
        <v>60</v>
      </c>
      <c r="M14" s="59">
        <v>30</v>
      </c>
      <c r="N14" s="59"/>
      <c r="O14" s="59">
        <f t="shared" si="0"/>
        <v>270</v>
      </c>
      <c r="P14" s="196">
        <f t="shared" si="1"/>
        <v>4.340277777777778E-3</v>
      </c>
      <c r="Q14" s="127" t="e">
        <f t="shared" si="8"/>
        <v>#REF!</v>
      </c>
      <c r="R14" s="98">
        <f t="shared" si="9"/>
        <v>182.03883495145632</v>
      </c>
      <c r="S14" s="36"/>
      <c r="T14" s="20"/>
      <c r="U14" s="20">
        <f t="shared" si="2"/>
        <v>1</v>
      </c>
      <c r="V14" s="33">
        <f t="shared" si="3"/>
        <v>45</v>
      </c>
      <c r="W14" s="20">
        <f t="shared" si="4"/>
        <v>270</v>
      </c>
      <c r="X14" s="20">
        <f t="shared" si="5"/>
        <v>375</v>
      </c>
      <c r="Y14" s="28">
        <f t="shared" si="6"/>
        <v>4.340277777777778E-3</v>
      </c>
      <c r="Z14" s="20">
        <f t="shared" si="7"/>
        <v>375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</row>
    <row r="15" spans="1:49" ht="37.5" x14ac:dyDescent="0.2">
      <c r="A15" s="189">
        <v>8</v>
      </c>
      <c r="B15" s="190" t="s">
        <v>76</v>
      </c>
      <c r="C15" s="186" t="s">
        <v>63</v>
      </c>
      <c r="D15" s="71">
        <v>1.7487268518518518E-3</v>
      </c>
      <c r="E15" s="59">
        <v>35</v>
      </c>
      <c r="F15" s="59">
        <v>60</v>
      </c>
      <c r="G15" s="59">
        <v>30</v>
      </c>
      <c r="H15" s="59"/>
      <c r="I15" s="59">
        <v>10</v>
      </c>
      <c r="J15" s="59"/>
      <c r="K15" s="59">
        <v>5</v>
      </c>
      <c r="L15" s="59">
        <v>60</v>
      </c>
      <c r="M15" s="59">
        <v>30</v>
      </c>
      <c r="N15" s="59"/>
      <c r="O15" s="59">
        <f t="shared" si="0"/>
        <v>230</v>
      </c>
      <c r="P15" s="196">
        <f t="shared" si="1"/>
        <v>4.409722222222222E-3</v>
      </c>
      <c r="Q15" s="127" t="e">
        <f t="shared" si="8"/>
        <v>#REF!</v>
      </c>
      <c r="R15" s="98">
        <f t="shared" si="9"/>
        <v>184.95145631067962</v>
      </c>
      <c r="S15" s="36"/>
      <c r="T15" s="20"/>
      <c r="U15" s="20">
        <f t="shared" si="2"/>
        <v>2</v>
      </c>
      <c r="V15" s="33">
        <f t="shared" si="3"/>
        <v>31</v>
      </c>
      <c r="W15" s="20">
        <f t="shared" si="4"/>
        <v>230</v>
      </c>
      <c r="X15" s="20">
        <f t="shared" si="5"/>
        <v>381</v>
      </c>
      <c r="Y15" s="28">
        <f t="shared" si="6"/>
        <v>4.409722222222222E-3</v>
      </c>
      <c r="Z15" s="20">
        <f t="shared" si="7"/>
        <v>381</v>
      </c>
    </row>
    <row r="16" spans="1:49" ht="37.5" x14ac:dyDescent="0.2">
      <c r="A16" s="189">
        <v>9</v>
      </c>
      <c r="B16" s="190" t="s">
        <v>68</v>
      </c>
      <c r="C16" s="186" t="s">
        <v>65</v>
      </c>
      <c r="D16" s="71">
        <v>1.4277777777777778E-3</v>
      </c>
      <c r="E16" s="59">
        <v>60</v>
      </c>
      <c r="F16" s="59">
        <v>60</v>
      </c>
      <c r="G16" s="59">
        <v>30</v>
      </c>
      <c r="H16" s="59">
        <v>35</v>
      </c>
      <c r="I16" s="59">
        <v>10</v>
      </c>
      <c r="J16" s="59">
        <v>10</v>
      </c>
      <c r="K16" s="59">
        <v>15</v>
      </c>
      <c r="L16" s="59">
        <v>60</v>
      </c>
      <c r="M16" s="59">
        <v>30</v>
      </c>
      <c r="N16" s="59"/>
      <c r="O16" s="59">
        <f t="shared" si="0"/>
        <v>310</v>
      </c>
      <c r="P16" s="196">
        <f t="shared" si="1"/>
        <v>5.0115740740740737E-3</v>
      </c>
      <c r="Q16" s="128" t="e">
        <f t="shared" si="8"/>
        <v>#REF!</v>
      </c>
      <c r="R16" s="98">
        <f t="shared" si="9"/>
        <v>210.19417475728156</v>
      </c>
      <c r="S16" s="32"/>
      <c r="T16" s="20"/>
      <c r="U16" s="20">
        <f t="shared" si="2"/>
        <v>2</v>
      </c>
      <c r="V16" s="33">
        <f t="shared" si="3"/>
        <v>3</v>
      </c>
      <c r="W16" s="20">
        <f t="shared" si="4"/>
        <v>310</v>
      </c>
      <c r="X16" s="20">
        <f t="shared" si="5"/>
        <v>433</v>
      </c>
      <c r="Y16" s="28">
        <f t="shared" si="6"/>
        <v>5.0115740740740737E-3</v>
      </c>
      <c r="Z16" s="20">
        <f t="shared" si="7"/>
        <v>433</v>
      </c>
    </row>
    <row r="17" spans="1:284" ht="37.5" x14ac:dyDescent="0.2">
      <c r="A17" s="189">
        <v>10</v>
      </c>
      <c r="B17" s="190" t="s">
        <v>73</v>
      </c>
      <c r="C17" s="186" t="s">
        <v>64</v>
      </c>
      <c r="D17" s="71">
        <v>1.5480324074074075E-3</v>
      </c>
      <c r="E17" s="59">
        <v>60</v>
      </c>
      <c r="F17" s="59">
        <v>60</v>
      </c>
      <c r="G17" s="59">
        <v>40</v>
      </c>
      <c r="H17" s="59">
        <v>30</v>
      </c>
      <c r="I17" s="59"/>
      <c r="J17" s="59">
        <v>15</v>
      </c>
      <c r="K17" s="59">
        <v>15</v>
      </c>
      <c r="L17" s="59">
        <v>60</v>
      </c>
      <c r="M17" s="59">
        <v>30</v>
      </c>
      <c r="N17" s="59"/>
      <c r="O17" s="59">
        <f t="shared" si="0"/>
        <v>310</v>
      </c>
      <c r="P17" s="196">
        <f t="shared" si="1"/>
        <v>5.138888888888889E-3</v>
      </c>
      <c r="Q17" s="126" t="e">
        <f t="shared" si="8"/>
        <v>#REF!</v>
      </c>
      <c r="R17" s="98">
        <f t="shared" si="9"/>
        <v>215.53398058252426</v>
      </c>
      <c r="S17" s="32"/>
      <c r="T17" s="20"/>
      <c r="U17" s="20">
        <f t="shared" si="2"/>
        <v>2</v>
      </c>
      <c r="V17" s="33">
        <f t="shared" si="3"/>
        <v>14</v>
      </c>
      <c r="W17" s="20">
        <f t="shared" si="4"/>
        <v>310</v>
      </c>
      <c r="X17" s="20">
        <f t="shared" si="5"/>
        <v>444</v>
      </c>
      <c r="Y17" s="28">
        <f t="shared" si="6"/>
        <v>5.138888888888889E-3</v>
      </c>
      <c r="Z17" s="20">
        <f t="shared" si="7"/>
        <v>444</v>
      </c>
      <c r="AA17" s="37"/>
    </row>
    <row r="18" spans="1:284" s="49" customFormat="1" ht="37.5" x14ac:dyDescent="0.25">
      <c r="A18" s="189">
        <v>11</v>
      </c>
      <c r="B18" s="190" t="s">
        <v>83</v>
      </c>
      <c r="C18" s="186" t="s">
        <v>60</v>
      </c>
      <c r="D18" s="71">
        <v>1.3385416666666667E-3</v>
      </c>
      <c r="E18" s="59">
        <v>60</v>
      </c>
      <c r="F18" s="59">
        <v>60</v>
      </c>
      <c r="G18" s="59">
        <v>30</v>
      </c>
      <c r="H18" s="59">
        <v>40</v>
      </c>
      <c r="I18" s="59">
        <v>30</v>
      </c>
      <c r="J18" s="59"/>
      <c r="K18" s="59">
        <v>30</v>
      </c>
      <c r="L18" s="59">
        <v>60</v>
      </c>
      <c r="M18" s="59">
        <v>30</v>
      </c>
      <c r="N18" s="59"/>
      <c r="O18" s="59">
        <f t="shared" si="0"/>
        <v>340</v>
      </c>
      <c r="P18" s="196">
        <f t="shared" si="1"/>
        <v>5.2777777777777779E-3</v>
      </c>
      <c r="Q18" s="127" t="e">
        <f t="shared" si="8"/>
        <v>#REF!</v>
      </c>
      <c r="R18" s="98" t="e">
        <f>IF(#REF!="",#REF!/MIN($Z$8:$Z$17)*100,"в\к")</f>
        <v>#REF!</v>
      </c>
      <c r="S18" s="36"/>
      <c r="T18" s="20"/>
      <c r="U18" s="20">
        <f t="shared" si="2"/>
        <v>1</v>
      </c>
      <c r="V18" s="33">
        <f t="shared" si="3"/>
        <v>56</v>
      </c>
      <c r="W18" s="20">
        <f t="shared" si="4"/>
        <v>340</v>
      </c>
      <c r="X18" s="20">
        <f t="shared" si="5"/>
        <v>456</v>
      </c>
      <c r="Y18" s="28">
        <f t="shared" si="6"/>
        <v>5.2777777777777779E-3</v>
      </c>
      <c r="Z18" s="20">
        <f t="shared" si="7"/>
        <v>456</v>
      </c>
      <c r="AA18" s="37"/>
    </row>
    <row r="19" spans="1:284" ht="37.5" x14ac:dyDescent="0.2">
      <c r="A19" s="189">
        <v>12</v>
      </c>
      <c r="B19" s="190" t="s">
        <v>77</v>
      </c>
      <c r="C19" s="186" t="s">
        <v>63</v>
      </c>
      <c r="D19" s="71">
        <v>1.7070601851851849E-3</v>
      </c>
      <c r="E19" s="59">
        <v>60</v>
      </c>
      <c r="F19" s="59">
        <v>60</v>
      </c>
      <c r="G19" s="59">
        <v>50</v>
      </c>
      <c r="H19" s="59">
        <v>10</v>
      </c>
      <c r="I19" s="59">
        <v>10</v>
      </c>
      <c r="J19" s="59">
        <v>40</v>
      </c>
      <c r="K19" s="59">
        <v>40</v>
      </c>
      <c r="L19" s="59">
        <v>60</v>
      </c>
      <c r="M19" s="59">
        <v>30</v>
      </c>
      <c r="N19" s="59"/>
      <c r="O19" s="59">
        <f t="shared" si="0"/>
        <v>360</v>
      </c>
      <c r="P19" s="196">
        <f t="shared" si="1"/>
        <v>5.8680555555555552E-3</v>
      </c>
      <c r="Q19" s="127" t="e">
        <f>IF(#REF!="в\к","в\к",RANK(#REF!,$R$8:$R$17,1))</f>
        <v>#REF!</v>
      </c>
      <c r="R19" s="98" t="e">
        <f>IF(#REF!="",#REF!/MIN($Z$8:$Z$17)*100,"в\к")</f>
        <v>#REF!</v>
      </c>
      <c r="S19" s="36"/>
      <c r="T19" s="20"/>
      <c r="U19" s="20">
        <f t="shared" si="2"/>
        <v>2</v>
      </c>
      <c r="V19" s="33">
        <f t="shared" si="3"/>
        <v>27</v>
      </c>
      <c r="W19" s="20">
        <f t="shared" si="4"/>
        <v>360</v>
      </c>
      <c r="X19" s="20">
        <f t="shared" si="5"/>
        <v>507</v>
      </c>
      <c r="Y19" s="28">
        <f t="shared" si="6"/>
        <v>5.8680555555555552E-3</v>
      </c>
      <c r="Z19" s="20">
        <f t="shared" si="7"/>
        <v>507</v>
      </c>
      <c r="AA19" s="37"/>
    </row>
    <row r="20" spans="1:284" ht="37.5" x14ac:dyDescent="0.2">
      <c r="A20" s="189">
        <v>13</v>
      </c>
      <c r="B20" s="190" t="s">
        <v>80</v>
      </c>
      <c r="C20" s="186" t="s">
        <v>54</v>
      </c>
      <c r="D20" s="71">
        <v>1.1909722222222222E-3</v>
      </c>
      <c r="E20" s="59">
        <v>60</v>
      </c>
      <c r="F20" s="59">
        <v>60</v>
      </c>
      <c r="G20" s="59">
        <v>120</v>
      </c>
      <c r="H20" s="59">
        <v>30</v>
      </c>
      <c r="I20" s="59">
        <v>10</v>
      </c>
      <c r="J20" s="59">
        <v>10</v>
      </c>
      <c r="K20" s="59">
        <v>30</v>
      </c>
      <c r="L20" s="59">
        <v>60</v>
      </c>
      <c r="M20" s="59">
        <v>30</v>
      </c>
      <c r="N20" s="59"/>
      <c r="O20" s="59">
        <f t="shared" si="0"/>
        <v>410</v>
      </c>
      <c r="P20" s="196">
        <f t="shared" si="1"/>
        <v>5.9375000000000001E-3</v>
      </c>
      <c r="Q20" s="128" t="e">
        <f>IF(#REF!="в\к","в\к",RANK(#REF!,$R$8:$R$17,1))</f>
        <v>#REF!</v>
      </c>
      <c r="R20" s="98" t="e">
        <f>IF(#REF!="",#REF!/MIN($Z$8:$Z$17)*100,"в\к")</f>
        <v>#REF!</v>
      </c>
      <c r="S20" s="32"/>
      <c r="T20" s="20"/>
      <c r="U20" s="20">
        <f t="shared" si="2"/>
        <v>1</v>
      </c>
      <c r="V20" s="33">
        <f t="shared" si="3"/>
        <v>43</v>
      </c>
      <c r="W20" s="20">
        <f t="shared" si="4"/>
        <v>410</v>
      </c>
      <c r="X20" s="20">
        <f t="shared" si="5"/>
        <v>513</v>
      </c>
      <c r="Y20" s="28">
        <f t="shared" si="6"/>
        <v>5.9375000000000001E-3</v>
      </c>
      <c r="Z20" s="20">
        <f t="shared" si="7"/>
        <v>513</v>
      </c>
      <c r="AA20" s="37"/>
    </row>
    <row r="21" spans="1:284" ht="37.5" x14ac:dyDescent="0.2">
      <c r="A21" s="189">
        <v>14</v>
      </c>
      <c r="B21" s="190" t="s">
        <v>74</v>
      </c>
      <c r="C21" s="186" t="s">
        <v>64</v>
      </c>
      <c r="D21" s="71">
        <v>1.4184027777777778E-3</v>
      </c>
      <c r="E21" s="59">
        <v>60</v>
      </c>
      <c r="F21" s="59">
        <v>60</v>
      </c>
      <c r="G21" s="59">
        <v>20</v>
      </c>
      <c r="H21" s="59">
        <v>60</v>
      </c>
      <c r="I21" s="59">
        <v>30</v>
      </c>
      <c r="J21" s="59">
        <v>60</v>
      </c>
      <c r="K21" s="59">
        <v>60</v>
      </c>
      <c r="L21" s="59">
        <v>60</v>
      </c>
      <c r="M21" s="59">
        <v>30</v>
      </c>
      <c r="N21" s="59"/>
      <c r="O21" s="59">
        <f t="shared" si="0"/>
        <v>440</v>
      </c>
      <c r="P21" s="196">
        <f t="shared" si="1"/>
        <v>6.5162037037037037E-3</v>
      </c>
      <c r="Q21" s="126" t="e">
        <f>IF(R21="в\к","в\к",RANK(R21,$R$8:$R$17,1))</f>
        <v>#REF!</v>
      </c>
      <c r="R21" s="98">
        <f>IF(T21="",Z21/MIN($Z$8:$Z$17)*100,"в\к")</f>
        <v>273.30097087378641</v>
      </c>
      <c r="S21" s="32"/>
      <c r="T21" s="20"/>
      <c r="U21" s="20">
        <f t="shared" si="2"/>
        <v>2</v>
      </c>
      <c r="V21" s="33">
        <f t="shared" si="3"/>
        <v>3</v>
      </c>
      <c r="W21" s="20">
        <f t="shared" si="4"/>
        <v>440</v>
      </c>
      <c r="X21" s="20">
        <f t="shared" si="5"/>
        <v>563</v>
      </c>
      <c r="Y21" s="28">
        <f t="shared" si="6"/>
        <v>6.5162037037037037E-3</v>
      </c>
      <c r="Z21" s="20">
        <f t="shared" si="7"/>
        <v>563</v>
      </c>
    </row>
    <row r="22" spans="1:284" ht="47.25" customHeight="1" x14ac:dyDescent="0.3">
      <c r="A22" s="192"/>
      <c r="B22" s="184" t="s">
        <v>48</v>
      </c>
      <c r="C22" s="187"/>
      <c r="D22" s="193"/>
      <c r="E22" s="188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97"/>
      <c r="Q22" s="183"/>
      <c r="R22" s="98"/>
      <c r="S22" s="32"/>
      <c r="T22" s="20"/>
      <c r="U22" s="20"/>
      <c r="V22" s="33"/>
      <c r="W22" s="20"/>
      <c r="X22" s="20"/>
      <c r="Y22" s="28"/>
      <c r="Z22" s="20"/>
    </row>
    <row r="23" spans="1:284" ht="37.5" x14ac:dyDescent="0.2">
      <c r="A23" s="189">
        <v>1</v>
      </c>
      <c r="B23" s="190" t="s">
        <v>84</v>
      </c>
      <c r="C23" s="186" t="s">
        <v>62</v>
      </c>
      <c r="D23" s="71">
        <v>9.4131944444444439E-4</v>
      </c>
      <c r="E23" s="59">
        <v>5</v>
      </c>
      <c r="F23" s="59"/>
      <c r="G23" s="59"/>
      <c r="H23" s="59"/>
      <c r="I23" s="59"/>
      <c r="J23" s="59">
        <v>10</v>
      </c>
      <c r="K23" s="59"/>
      <c r="L23" s="59"/>
      <c r="M23" s="59"/>
      <c r="N23" s="59"/>
      <c r="O23" s="59">
        <f t="shared" ref="O23:O29" si="10">SUM(E23:N23)</f>
        <v>15</v>
      </c>
      <c r="P23" s="196">
        <f t="shared" ref="P23:P29" si="11">X23/86400</f>
        <v>1.1111111111111111E-3</v>
      </c>
      <c r="Q23" s="127" t="e">
        <f t="shared" ref="Q23:Q28" si="12">IF(R23="в\к","в\к",RANK(R23,$R$8:$R$17,1))</f>
        <v>#REF!</v>
      </c>
      <c r="R23" s="98">
        <f t="shared" ref="R23:R28" si="13">IF(T23="",Z23/MIN($Z$8:$Z$17)*100,"в\к")</f>
        <v>46.601941747572816</v>
      </c>
      <c r="S23" s="36"/>
      <c r="T23" s="20"/>
      <c r="U23" s="20">
        <f t="shared" ref="U23:U29" si="14">MINUTE(D23)</f>
        <v>1</v>
      </c>
      <c r="V23" s="33">
        <f t="shared" ref="V23:V29" si="15">SECOND(D23)</f>
        <v>21</v>
      </c>
      <c r="W23" s="20">
        <f t="shared" ref="W23:W29" si="16">O23</f>
        <v>15</v>
      </c>
      <c r="X23" s="20">
        <f t="shared" ref="X23:X29" si="17">U23*60+V23+W23</f>
        <v>96</v>
      </c>
      <c r="Y23" s="28">
        <f t="shared" ref="Y23:Y29" si="18">IF(T23="",P23,"")</f>
        <v>1.1111111111111111E-3</v>
      </c>
      <c r="Z23" s="20">
        <f t="shared" ref="Z23:Z29" si="19">IF(T23="",X23,"")</f>
        <v>96</v>
      </c>
      <c r="AA23" s="37"/>
    </row>
    <row r="24" spans="1:284" ht="37.5" x14ac:dyDescent="0.2">
      <c r="A24" s="189">
        <v>2</v>
      </c>
      <c r="B24" s="190" t="s">
        <v>75</v>
      </c>
      <c r="C24" s="186" t="s">
        <v>63</v>
      </c>
      <c r="D24" s="71">
        <v>1.1869212962962962E-3</v>
      </c>
      <c r="E24" s="59"/>
      <c r="F24" s="59"/>
      <c r="G24" s="59">
        <v>60</v>
      </c>
      <c r="H24" s="59"/>
      <c r="I24" s="59"/>
      <c r="J24" s="59"/>
      <c r="K24" s="59"/>
      <c r="L24" s="59"/>
      <c r="M24" s="59">
        <v>30</v>
      </c>
      <c r="N24" s="59"/>
      <c r="O24" s="59">
        <f t="shared" si="10"/>
        <v>90</v>
      </c>
      <c r="P24" s="196">
        <f t="shared" si="11"/>
        <v>2.2337962962962962E-3</v>
      </c>
      <c r="Q24" s="127" t="e">
        <f t="shared" si="12"/>
        <v>#REF!</v>
      </c>
      <c r="R24" s="98">
        <f t="shared" si="13"/>
        <v>93.689320388349515</v>
      </c>
      <c r="S24" s="36"/>
      <c r="T24" s="20"/>
      <c r="U24" s="20">
        <f t="shared" si="14"/>
        <v>1</v>
      </c>
      <c r="V24" s="33">
        <f t="shared" si="15"/>
        <v>43</v>
      </c>
      <c r="W24" s="20">
        <f t="shared" si="16"/>
        <v>90</v>
      </c>
      <c r="X24" s="20">
        <f t="shared" si="17"/>
        <v>193</v>
      </c>
      <c r="Y24" s="28">
        <f t="shared" si="18"/>
        <v>2.2337962962962962E-3</v>
      </c>
      <c r="Z24" s="20">
        <f t="shared" si="19"/>
        <v>193</v>
      </c>
      <c r="AA24" s="37"/>
    </row>
    <row r="25" spans="1:284" ht="37.5" x14ac:dyDescent="0.2">
      <c r="A25" s="189">
        <v>3</v>
      </c>
      <c r="B25" s="190" t="s">
        <v>70</v>
      </c>
      <c r="C25" s="186" t="s">
        <v>61</v>
      </c>
      <c r="D25" s="71">
        <v>1.2766203703703705E-3</v>
      </c>
      <c r="E25" s="59"/>
      <c r="F25" s="59">
        <v>20</v>
      </c>
      <c r="G25" s="59">
        <v>10</v>
      </c>
      <c r="H25" s="59"/>
      <c r="I25" s="59"/>
      <c r="J25" s="59">
        <v>15</v>
      </c>
      <c r="K25" s="59">
        <v>5</v>
      </c>
      <c r="L25" s="59">
        <v>20</v>
      </c>
      <c r="M25" s="59">
        <v>30</v>
      </c>
      <c r="N25" s="59"/>
      <c r="O25" s="59">
        <f t="shared" si="10"/>
        <v>100</v>
      </c>
      <c r="P25" s="196">
        <f t="shared" si="11"/>
        <v>2.4305555555555556E-3</v>
      </c>
      <c r="Q25" s="128" t="e">
        <f t="shared" si="12"/>
        <v>#REF!</v>
      </c>
      <c r="R25" s="98">
        <f t="shared" si="13"/>
        <v>101.94174757281553</v>
      </c>
      <c r="S25" s="36"/>
      <c r="T25" s="20"/>
      <c r="U25" s="20">
        <f t="shared" si="14"/>
        <v>1</v>
      </c>
      <c r="V25" s="33">
        <f t="shared" si="15"/>
        <v>50</v>
      </c>
      <c r="W25" s="20">
        <f t="shared" si="16"/>
        <v>100</v>
      </c>
      <c r="X25" s="20">
        <f t="shared" si="17"/>
        <v>210</v>
      </c>
      <c r="Y25" s="28">
        <f t="shared" si="18"/>
        <v>2.4305555555555556E-3</v>
      </c>
      <c r="Z25" s="20">
        <f t="shared" si="19"/>
        <v>210</v>
      </c>
      <c r="AA25" s="37"/>
    </row>
    <row r="26" spans="1:284" ht="37.5" x14ac:dyDescent="0.2">
      <c r="A26" s="189">
        <v>4</v>
      </c>
      <c r="B26" s="190" t="s">
        <v>81</v>
      </c>
      <c r="C26" s="186" t="s">
        <v>60</v>
      </c>
      <c r="D26" s="71">
        <v>1.5016203703703702E-3</v>
      </c>
      <c r="E26" s="59">
        <v>25</v>
      </c>
      <c r="F26" s="59">
        <v>60</v>
      </c>
      <c r="G26" s="59">
        <v>20</v>
      </c>
      <c r="H26" s="59">
        <v>10</v>
      </c>
      <c r="I26" s="59">
        <v>10</v>
      </c>
      <c r="J26" s="59"/>
      <c r="K26" s="59"/>
      <c r="L26" s="59">
        <v>30</v>
      </c>
      <c r="M26" s="59"/>
      <c r="N26" s="59"/>
      <c r="O26" s="59">
        <f t="shared" si="10"/>
        <v>155</v>
      </c>
      <c r="P26" s="196">
        <f t="shared" si="11"/>
        <v>3.2986111111111111E-3</v>
      </c>
      <c r="Q26" s="126" t="e">
        <f t="shared" si="12"/>
        <v>#REF!</v>
      </c>
      <c r="R26" s="98">
        <f t="shared" si="13"/>
        <v>138.34951456310679</v>
      </c>
      <c r="S26" s="32"/>
      <c r="T26" s="20"/>
      <c r="U26" s="20">
        <f t="shared" si="14"/>
        <v>2</v>
      </c>
      <c r="V26" s="33">
        <f t="shared" si="15"/>
        <v>10</v>
      </c>
      <c r="W26" s="20">
        <f t="shared" si="16"/>
        <v>155</v>
      </c>
      <c r="X26" s="20">
        <f t="shared" si="17"/>
        <v>285</v>
      </c>
      <c r="Y26" s="28">
        <f t="shared" si="18"/>
        <v>3.2986111111111111E-3</v>
      </c>
      <c r="Z26" s="20">
        <f t="shared" si="19"/>
        <v>285</v>
      </c>
      <c r="AA26" s="37"/>
    </row>
    <row r="27" spans="1:284" s="20" customFormat="1" ht="37.5" x14ac:dyDescent="0.2">
      <c r="A27" s="189">
        <v>5</v>
      </c>
      <c r="B27" s="190" t="s">
        <v>95</v>
      </c>
      <c r="C27" s="186" t="s">
        <v>64</v>
      </c>
      <c r="D27" s="71">
        <v>1.3373842592592593E-3</v>
      </c>
      <c r="E27" s="59">
        <v>15</v>
      </c>
      <c r="F27" s="59">
        <v>30</v>
      </c>
      <c r="G27" s="59">
        <v>60</v>
      </c>
      <c r="H27" s="59">
        <v>60</v>
      </c>
      <c r="I27" s="59"/>
      <c r="J27" s="59">
        <v>10</v>
      </c>
      <c r="K27" s="59"/>
      <c r="L27" s="59">
        <v>60</v>
      </c>
      <c r="M27" s="59">
        <v>30</v>
      </c>
      <c r="N27" s="59"/>
      <c r="O27" s="59">
        <f t="shared" si="10"/>
        <v>265</v>
      </c>
      <c r="P27" s="196">
        <f t="shared" si="11"/>
        <v>4.409722222222222E-3</v>
      </c>
      <c r="Q27" s="127" t="e">
        <f t="shared" si="12"/>
        <v>#REF!</v>
      </c>
      <c r="R27" s="98">
        <f t="shared" si="13"/>
        <v>184.95145631067962</v>
      </c>
      <c r="S27" s="32"/>
      <c r="U27" s="20">
        <f t="shared" si="14"/>
        <v>1</v>
      </c>
      <c r="V27" s="33">
        <f t="shared" si="15"/>
        <v>56</v>
      </c>
      <c r="W27" s="20">
        <f t="shared" si="16"/>
        <v>265</v>
      </c>
      <c r="X27" s="20">
        <f t="shared" si="17"/>
        <v>381</v>
      </c>
      <c r="Y27" s="28">
        <f t="shared" si="18"/>
        <v>4.409722222222222E-3</v>
      </c>
      <c r="Z27" s="20">
        <f t="shared" si="19"/>
        <v>381</v>
      </c>
      <c r="AA27" s="39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</row>
    <row r="28" spans="1:284" s="20" customFormat="1" ht="37.5" x14ac:dyDescent="0.2">
      <c r="A28" s="189">
        <v>6</v>
      </c>
      <c r="B28" s="190" t="s">
        <v>67</v>
      </c>
      <c r="C28" s="186" t="s">
        <v>65</v>
      </c>
      <c r="D28" s="71">
        <v>1.3001157407407408E-3</v>
      </c>
      <c r="E28" s="59">
        <v>50</v>
      </c>
      <c r="F28" s="59">
        <v>50</v>
      </c>
      <c r="G28" s="59">
        <v>20</v>
      </c>
      <c r="H28" s="59">
        <v>60</v>
      </c>
      <c r="I28" s="59"/>
      <c r="J28" s="59">
        <v>15</v>
      </c>
      <c r="K28" s="59">
        <v>20</v>
      </c>
      <c r="L28" s="59">
        <v>60</v>
      </c>
      <c r="M28" s="59"/>
      <c r="N28" s="59"/>
      <c r="O28" s="59">
        <f t="shared" si="10"/>
        <v>275</v>
      </c>
      <c r="P28" s="196">
        <f t="shared" si="11"/>
        <v>4.4791666666666669E-3</v>
      </c>
      <c r="Q28" s="127" t="e">
        <f t="shared" si="12"/>
        <v>#REF!</v>
      </c>
      <c r="R28" s="98">
        <f t="shared" si="13"/>
        <v>187.86407766990291</v>
      </c>
      <c r="S28" s="36"/>
      <c r="U28" s="20">
        <f t="shared" si="14"/>
        <v>1</v>
      </c>
      <c r="V28" s="33">
        <f t="shared" si="15"/>
        <v>52</v>
      </c>
      <c r="W28" s="20">
        <f t="shared" si="16"/>
        <v>275</v>
      </c>
      <c r="X28" s="20">
        <f t="shared" si="17"/>
        <v>387</v>
      </c>
      <c r="Y28" s="28">
        <f t="shared" si="18"/>
        <v>4.4791666666666669E-3</v>
      </c>
      <c r="Z28" s="20">
        <f t="shared" si="19"/>
        <v>387</v>
      </c>
      <c r="AA28" s="39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</row>
    <row r="29" spans="1:284" s="20" customFormat="1" ht="37.5" x14ac:dyDescent="0.2">
      <c r="A29" s="189">
        <v>7</v>
      </c>
      <c r="B29" s="190" t="s">
        <v>78</v>
      </c>
      <c r="C29" s="186" t="s">
        <v>54</v>
      </c>
      <c r="D29" s="71">
        <v>1.1651620370370373E-3</v>
      </c>
      <c r="E29" s="59">
        <v>60</v>
      </c>
      <c r="F29" s="59">
        <v>60</v>
      </c>
      <c r="G29" s="59">
        <v>50</v>
      </c>
      <c r="H29" s="59">
        <v>60</v>
      </c>
      <c r="I29" s="59">
        <v>60</v>
      </c>
      <c r="J29" s="59">
        <v>10</v>
      </c>
      <c r="K29" s="59"/>
      <c r="L29" s="59">
        <v>60</v>
      </c>
      <c r="M29" s="59">
        <v>30</v>
      </c>
      <c r="N29" s="59"/>
      <c r="O29" s="59">
        <f t="shared" si="10"/>
        <v>390</v>
      </c>
      <c r="P29" s="196">
        <f t="shared" si="11"/>
        <v>5.6828703703703702E-3</v>
      </c>
      <c r="Q29" s="128" t="e">
        <f>IF(#REF!="в\к","в\к",RANK(#REF!,$R$8:$R$17,1))</f>
        <v>#REF!</v>
      </c>
      <c r="R29" s="98" t="e">
        <f>IF(#REF!="",#REF!/MIN($Z$8:$Z$17)*100,"в\к")</f>
        <v>#REF!</v>
      </c>
      <c r="S29" s="32"/>
      <c r="U29" s="20">
        <f t="shared" si="14"/>
        <v>1</v>
      </c>
      <c r="V29" s="33">
        <f t="shared" si="15"/>
        <v>41</v>
      </c>
      <c r="W29" s="20">
        <f t="shared" si="16"/>
        <v>390</v>
      </c>
      <c r="X29" s="20">
        <f t="shared" si="17"/>
        <v>491</v>
      </c>
      <c r="Y29" s="28">
        <f t="shared" si="18"/>
        <v>5.6828703703703702E-3</v>
      </c>
      <c r="Z29" s="20">
        <f t="shared" si="19"/>
        <v>491</v>
      </c>
      <c r="AA29" s="37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</row>
    <row r="30" spans="1:284" s="20" customFormat="1" ht="14.25" x14ac:dyDescent="0.2">
      <c r="A30" s="131"/>
      <c r="B30" s="8"/>
      <c r="C30" s="9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98"/>
      <c r="Q30" s="8"/>
      <c r="R30" s="8"/>
      <c r="S30" s="8"/>
      <c r="T30" s="8"/>
      <c r="U30" s="70"/>
      <c r="V30" s="70"/>
      <c r="W30" s="70"/>
      <c r="X30" s="70"/>
      <c r="Y30" s="70"/>
      <c r="Z30" s="70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</row>
    <row r="31" spans="1:284" s="20" customFormat="1" ht="14.25" x14ac:dyDescent="0.2">
      <c r="A31" s="131"/>
      <c r="B31" s="156" t="s">
        <v>55</v>
      </c>
      <c r="C31" s="97" t="s">
        <v>87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98"/>
      <c r="Q31" s="8"/>
      <c r="R31" s="8"/>
      <c r="S31" s="8"/>
      <c r="T31" s="8"/>
      <c r="U31" s="70"/>
      <c r="V31" s="70"/>
      <c r="W31" s="70"/>
      <c r="X31" s="70"/>
      <c r="Y31" s="70"/>
      <c r="Z31" s="70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</row>
    <row r="32" spans="1:284" s="20" customFormat="1" x14ac:dyDescent="0.25">
      <c r="A32" s="133"/>
      <c r="B32" s="156"/>
      <c r="C32" s="147"/>
      <c r="D32" s="53"/>
      <c r="E32" s="54"/>
      <c r="F32" s="54"/>
      <c r="G32" s="54"/>
      <c r="H32" s="54"/>
      <c r="I32" s="24"/>
      <c r="J32" s="24"/>
      <c r="K32" s="24"/>
      <c r="L32" s="24"/>
      <c r="M32" s="24"/>
      <c r="N32" s="24"/>
      <c r="O32" s="8"/>
      <c r="P32" s="198"/>
      <c r="Q32" s="8"/>
      <c r="R32" s="8"/>
      <c r="S32" s="8"/>
      <c r="T32" s="8"/>
      <c r="U32" s="70"/>
      <c r="V32" s="70"/>
      <c r="W32" s="70"/>
      <c r="X32" s="70"/>
      <c r="Y32" s="70"/>
      <c r="Z32" s="70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</row>
    <row r="33" spans="1:284" s="20" customFormat="1" ht="14.25" x14ac:dyDescent="0.2">
      <c r="A33" s="131"/>
      <c r="B33" s="156" t="s">
        <v>56</v>
      </c>
      <c r="C33" s="97" t="s">
        <v>88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198"/>
      <c r="Q33" s="8"/>
      <c r="R33" s="8"/>
      <c r="S33" s="8"/>
      <c r="T33" s="8"/>
      <c r="U33" s="70"/>
      <c r="V33" s="70"/>
      <c r="W33" s="70"/>
      <c r="X33" s="70"/>
      <c r="Y33" s="70"/>
      <c r="Z33" s="70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</row>
    <row r="34" spans="1:284" s="20" customFormat="1" x14ac:dyDescent="0.2">
      <c r="A34" s="298"/>
      <c r="B34" s="298"/>
      <c r="C34" s="298"/>
      <c r="D34" s="298"/>
      <c r="E34" s="298"/>
      <c r="F34" s="298"/>
      <c r="G34" s="298"/>
      <c r="H34" s="298"/>
      <c r="I34" s="298"/>
      <c r="J34" s="298"/>
      <c r="K34" s="298"/>
      <c r="L34" s="8"/>
      <c r="M34" s="8"/>
      <c r="N34" s="8"/>
      <c r="O34" s="8"/>
      <c r="P34" s="198"/>
      <c r="Q34" s="8"/>
      <c r="R34" s="8"/>
      <c r="S34" s="8"/>
      <c r="T34" s="8"/>
      <c r="U34" s="70"/>
      <c r="V34" s="70"/>
      <c r="W34" s="70"/>
      <c r="X34" s="70"/>
      <c r="Y34" s="70"/>
      <c r="Z34" s="70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</row>
    <row r="35" spans="1:284" s="20" customFormat="1" ht="14.25" x14ac:dyDescent="0.2">
      <c r="A35" s="131"/>
      <c r="B35" s="8"/>
      <c r="C35" s="9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198"/>
      <c r="Q35" s="8"/>
      <c r="R35" s="8"/>
      <c r="S35" s="8"/>
      <c r="T35" s="8"/>
      <c r="U35" s="70"/>
      <c r="V35" s="70"/>
      <c r="W35" s="70"/>
      <c r="X35" s="70"/>
      <c r="Y35" s="70"/>
      <c r="Z35" s="70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</row>
    <row r="36" spans="1:284" s="20" customFormat="1" ht="14.25" x14ac:dyDescent="0.2">
      <c r="A36" s="131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198"/>
      <c r="Q36" s="8"/>
      <c r="R36" s="8"/>
      <c r="S36" s="8"/>
      <c r="T36" s="8"/>
      <c r="U36" s="70"/>
      <c r="V36" s="70"/>
      <c r="W36" s="70"/>
      <c r="X36" s="70"/>
      <c r="Y36" s="70"/>
      <c r="Z36" s="70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</row>
    <row r="37" spans="1:284" s="20" customFormat="1" x14ac:dyDescent="0.2">
      <c r="A37" s="131"/>
      <c r="B37" s="124"/>
      <c r="C37" s="125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198"/>
      <c r="Q37" s="8"/>
      <c r="R37" s="8"/>
      <c r="S37" s="8"/>
      <c r="T37" s="8"/>
      <c r="U37" s="70"/>
      <c r="V37" s="70"/>
      <c r="W37" s="70"/>
      <c r="X37" s="70"/>
      <c r="Y37" s="70"/>
      <c r="Z37" s="70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</row>
    <row r="38" spans="1:284" s="20" customFormat="1" ht="14.25" x14ac:dyDescent="0.2">
      <c r="A38" s="131"/>
      <c r="B38" s="70"/>
      <c r="C38" s="70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198"/>
      <c r="Q38" s="8"/>
      <c r="R38" s="8"/>
      <c r="S38" s="8"/>
      <c r="T38" s="8"/>
      <c r="U38" s="70"/>
      <c r="V38" s="70"/>
      <c r="W38" s="70"/>
      <c r="X38" s="70"/>
      <c r="Y38" s="70"/>
      <c r="Z38" s="70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</row>
    <row r="39" spans="1:284" s="20" customFormat="1" ht="14.25" x14ac:dyDescent="0.2">
      <c r="A39" s="131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198"/>
      <c r="Q39" s="8"/>
      <c r="R39" s="8"/>
      <c r="S39" s="8"/>
      <c r="T39" s="8"/>
      <c r="U39" s="70"/>
      <c r="V39" s="70"/>
      <c r="W39" s="70"/>
      <c r="X39" s="70"/>
      <c r="Y39" s="70"/>
      <c r="Z39" s="70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</row>
    <row r="40" spans="1:284" s="20" customFormat="1" ht="14.25" x14ac:dyDescent="0.2">
      <c r="A40" s="131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198"/>
      <c r="Q40" s="8"/>
      <c r="R40" s="8"/>
      <c r="S40" s="8"/>
      <c r="T40" s="8"/>
      <c r="U40" s="70"/>
      <c r="V40" s="70"/>
      <c r="W40" s="70"/>
      <c r="X40" s="70"/>
      <c r="Y40" s="70"/>
      <c r="Z40" s="70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</row>
    <row r="41" spans="1:284" s="20" customFormat="1" ht="14.25" x14ac:dyDescent="0.2">
      <c r="A41" s="131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98"/>
      <c r="Q41" s="8"/>
      <c r="R41" s="8"/>
      <c r="S41" s="8"/>
      <c r="T41" s="8"/>
      <c r="U41" s="70"/>
      <c r="V41" s="70"/>
      <c r="W41" s="70"/>
      <c r="X41" s="70"/>
      <c r="Y41" s="70"/>
      <c r="Z41" s="70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</row>
    <row r="42" spans="1:284" s="20" customFormat="1" ht="14.25" x14ac:dyDescent="0.2">
      <c r="A42" s="131"/>
      <c r="B42" s="8"/>
      <c r="C42" s="9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198"/>
      <c r="Q42" s="8"/>
      <c r="R42" s="8"/>
      <c r="S42" s="8"/>
      <c r="T42" s="8"/>
      <c r="U42" s="70"/>
      <c r="V42" s="70"/>
      <c r="W42" s="70"/>
      <c r="X42" s="70"/>
      <c r="Y42" s="70"/>
      <c r="Z42" s="70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</row>
    <row r="43" spans="1:284" s="20" customFormat="1" ht="14.25" x14ac:dyDescent="0.2">
      <c r="A43" s="131"/>
      <c r="B43" s="8"/>
      <c r="C43" s="9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198"/>
      <c r="Q43" s="8"/>
      <c r="R43" s="8"/>
      <c r="S43" s="8"/>
      <c r="T43" s="8"/>
      <c r="U43" s="70"/>
      <c r="V43" s="70"/>
      <c r="W43" s="70"/>
      <c r="X43" s="70"/>
      <c r="Y43" s="70"/>
      <c r="Z43" s="70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</row>
    <row r="44" spans="1:284" s="20" customFormat="1" ht="14.25" x14ac:dyDescent="0.2">
      <c r="A44" s="131"/>
      <c r="B44" s="8"/>
      <c r="C44" s="9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198"/>
      <c r="Q44" s="8"/>
      <c r="R44" s="8"/>
      <c r="S44" s="8"/>
      <c r="T44" s="8"/>
      <c r="U44" s="70"/>
      <c r="V44" s="70"/>
      <c r="W44" s="70"/>
      <c r="X44" s="70"/>
      <c r="Y44" s="70"/>
      <c r="Z44" s="70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</row>
    <row r="45" spans="1:284" s="20" customFormat="1" ht="14.25" x14ac:dyDescent="0.2">
      <c r="A45" s="131"/>
      <c r="B45" s="8"/>
      <c r="C45" s="9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198"/>
      <c r="Q45" s="8"/>
      <c r="R45" s="8"/>
      <c r="S45" s="8"/>
      <c r="T45" s="8"/>
      <c r="U45" s="70"/>
      <c r="V45" s="70"/>
      <c r="W45" s="70"/>
      <c r="X45" s="70"/>
      <c r="Y45" s="70"/>
      <c r="Z45" s="70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</row>
    <row r="46" spans="1:284" s="20" customFormat="1" ht="14.25" x14ac:dyDescent="0.2">
      <c r="A46" s="131"/>
      <c r="B46" s="8"/>
      <c r="C46" s="9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198"/>
      <c r="Q46" s="8"/>
      <c r="R46" s="8"/>
      <c r="S46" s="8"/>
      <c r="T46" s="8"/>
      <c r="U46" s="70"/>
      <c r="V46" s="70"/>
      <c r="W46" s="70"/>
      <c r="X46" s="70"/>
      <c r="Y46" s="70"/>
      <c r="Z46" s="70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</row>
    <row r="47" spans="1:284" s="20" customFormat="1" ht="14.25" x14ac:dyDescent="0.2">
      <c r="A47" s="131"/>
      <c r="B47" s="8"/>
      <c r="C47" s="9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198"/>
      <c r="Q47" s="8"/>
      <c r="R47" s="8"/>
      <c r="S47" s="8"/>
      <c r="T47" s="8"/>
      <c r="U47" s="70"/>
      <c r="V47" s="70"/>
      <c r="W47" s="70"/>
      <c r="X47" s="70"/>
      <c r="Y47" s="70"/>
      <c r="Z47" s="70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</row>
    <row r="48" spans="1:284" s="20" customFormat="1" x14ac:dyDescent="0.25">
      <c r="A48" s="131"/>
      <c r="B48" s="8"/>
      <c r="C48" s="97"/>
      <c r="D48" s="53"/>
      <c r="E48" s="54"/>
      <c r="F48" s="54"/>
      <c r="G48" s="54"/>
      <c r="H48" s="54"/>
      <c r="I48" s="24"/>
      <c r="J48" s="24"/>
      <c r="K48" s="24"/>
      <c r="L48" s="24"/>
      <c r="M48" s="24"/>
      <c r="N48" s="24"/>
      <c r="O48" s="55"/>
      <c r="P48" s="199"/>
      <c r="Q48" s="24"/>
      <c r="R48" s="24"/>
      <c r="S48" s="8"/>
      <c r="T48" s="8"/>
      <c r="U48" s="70"/>
      <c r="V48" s="70"/>
      <c r="W48" s="70"/>
      <c r="X48" s="70"/>
      <c r="Y48" s="70"/>
      <c r="Z48" s="70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</row>
    <row r="49" spans="1:284" s="20" customFormat="1" x14ac:dyDescent="0.25">
      <c r="A49" s="131"/>
      <c r="B49" s="8"/>
      <c r="C49" s="97"/>
      <c r="D49" s="53"/>
      <c r="E49" s="54"/>
      <c r="F49" s="54"/>
      <c r="G49" s="54"/>
      <c r="H49" s="54"/>
      <c r="I49" s="24"/>
      <c r="J49" s="24"/>
      <c r="K49" s="24"/>
      <c r="L49" s="24"/>
      <c r="M49" s="24"/>
      <c r="N49" s="24"/>
      <c r="O49" s="55"/>
      <c r="P49" s="199"/>
      <c r="Q49" s="24"/>
      <c r="R49" s="24"/>
      <c r="S49" s="8"/>
      <c r="T49" s="8"/>
      <c r="U49" s="70"/>
      <c r="V49" s="70"/>
      <c r="W49" s="70"/>
      <c r="X49" s="70"/>
      <c r="Y49" s="70"/>
      <c r="Z49" s="70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</row>
    <row r="50" spans="1:284" s="20" customFormat="1" x14ac:dyDescent="0.25">
      <c r="A50" s="131"/>
      <c r="B50" s="8"/>
      <c r="C50" s="97"/>
      <c r="D50" s="53"/>
      <c r="E50" s="54"/>
      <c r="F50" s="54"/>
      <c r="G50" s="54"/>
      <c r="H50" s="54"/>
      <c r="I50" s="24"/>
      <c r="J50" s="24"/>
      <c r="K50" s="24"/>
      <c r="L50" s="24"/>
      <c r="M50" s="24"/>
      <c r="N50" s="24"/>
      <c r="O50" s="55"/>
      <c r="P50" s="199"/>
      <c r="Q50" s="24"/>
      <c r="R50" s="24"/>
      <c r="S50" s="8"/>
      <c r="T50" s="8"/>
      <c r="U50" s="70"/>
      <c r="V50" s="70"/>
      <c r="W50" s="70"/>
      <c r="X50" s="70"/>
      <c r="Y50" s="70"/>
      <c r="Z50" s="70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</row>
    <row r="51" spans="1:284" s="20" customFormat="1" x14ac:dyDescent="0.25">
      <c r="A51" s="131"/>
      <c r="B51" s="8"/>
      <c r="C51" s="97"/>
      <c r="D51" s="53"/>
      <c r="E51" s="54"/>
      <c r="F51" s="54"/>
      <c r="G51" s="54"/>
      <c r="H51" s="54"/>
      <c r="I51" s="24"/>
      <c r="J51" s="24"/>
      <c r="K51" s="24"/>
      <c r="L51" s="24"/>
      <c r="M51" s="24"/>
      <c r="N51" s="24"/>
      <c r="O51" s="55"/>
      <c r="P51" s="199"/>
      <c r="Q51" s="24"/>
      <c r="R51" s="24"/>
      <c r="S51" s="8"/>
      <c r="T51" s="8"/>
      <c r="U51" s="70"/>
      <c r="V51" s="70"/>
      <c r="W51" s="70"/>
      <c r="X51" s="70"/>
      <c r="Y51" s="70"/>
      <c r="Z51" s="70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</row>
    <row r="52" spans="1:284" s="20" customFormat="1" x14ac:dyDescent="0.25">
      <c r="A52" s="131"/>
      <c r="B52" s="8"/>
      <c r="C52" s="97"/>
      <c r="D52" s="53"/>
      <c r="E52" s="54"/>
      <c r="F52" s="54"/>
      <c r="G52" s="54"/>
      <c r="H52" s="54"/>
      <c r="I52" s="24"/>
      <c r="J52" s="24"/>
      <c r="K52" s="24"/>
      <c r="L52" s="24"/>
      <c r="M52" s="24"/>
      <c r="N52" s="24"/>
      <c r="O52" s="55"/>
      <c r="P52" s="199"/>
      <c r="Q52" s="24"/>
      <c r="R52" s="24"/>
      <c r="S52" s="8"/>
      <c r="T52" s="8"/>
      <c r="U52" s="70"/>
      <c r="V52" s="70"/>
      <c r="W52" s="70"/>
      <c r="X52" s="70"/>
      <c r="Y52" s="70"/>
      <c r="Z52" s="70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</row>
    <row r="53" spans="1:284" s="20" customFormat="1" x14ac:dyDescent="0.25">
      <c r="A53" s="131"/>
      <c r="B53" s="8"/>
      <c r="C53" s="97"/>
      <c r="D53" s="53"/>
      <c r="E53" s="54"/>
      <c r="F53" s="54"/>
      <c r="G53" s="54"/>
      <c r="H53" s="54"/>
      <c r="I53" s="24"/>
      <c r="J53" s="24"/>
      <c r="K53" s="24"/>
      <c r="L53" s="24"/>
      <c r="M53" s="24"/>
      <c r="N53" s="24"/>
      <c r="O53" s="55"/>
      <c r="P53" s="199"/>
      <c r="Q53" s="24"/>
      <c r="R53" s="24"/>
      <c r="S53" s="8"/>
      <c r="T53" s="8"/>
      <c r="U53" s="70"/>
      <c r="V53" s="70"/>
      <c r="W53" s="70"/>
      <c r="X53" s="70"/>
      <c r="Y53" s="70"/>
      <c r="Z53" s="70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</row>
    <row r="54" spans="1:284" s="20" customFormat="1" x14ac:dyDescent="0.25">
      <c r="A54" s="131"/>
      <c r="B54" s="8"/>
      <c r="C54" s="97"/>
      <c r="D54" s="53"/>
      <c r="E54" s="54"/>
      <c r="F54" s="54"/>
      <c r="G54" s="54"/>
      <c r="H54" s="54"/>
      <c r="I54" s="24"/>
      <c r="J54" s="24"/>
      <c r="K54" s="24"/>
      <c r="L54" s="24"/>
      <c r="M54" s="24"/>
      <c r="N54" s="24"/>
      <c r="O54" s="55"/>
      <c r="P54" s="199"/>
      <c r="Q54" s="24"/>
      <c r="R54" s="24"/>
      <c r="S54" s="8"/>
      <c r="T54" s="8"/>
      <c r="U54" s="70"/>
      <c r="V54" s="70"/>
      <c r="W54" s="70"/>
      <c r="X54" s="70"/>
      <c r="Y54" s="70"/>
      <c r="Z54" s="70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</row>
  </sheetData>
  <autoFilter ref="A22:P22">
    <sortState ref="A23:P29">
      <sortCondition ref="P22"/>
    </sortState>
  </autoFilter>
  <dataConsolidate/>
  <mergeCells count="12">
    <mergeCell ref="R5:R6"/>
    <mergeCell ref="A34:K34"/>
    <mergeCell ref="A1:P1"/>
    <mergeCell ref="L2:Q2"/>
    <mergeCell ref="A3:P3"/>
    <mergeCell ref="A5:A6"/>
    <mergeCell ref="B5:B6"/>
    <mergeCell ref="C5:C6"/>
    <mergeCell ref="D5:D6"/>
    <mergeCell ref="E5:N5"/>
    <mergeCell ref="P5:P6"/>
    <mergeCell ref="Q5:Q6"/>
  </mergeCells>
  <conditionalFormatting sqref="S1:T65453">
    <cfRule type="cellIs" dxfId="5" priority="1" stopIfTrue="1" operator="equal">
      <formula>"лично"</formula>
    </cfRule>
    <cfRule type="cellIs" dxfId="4" priority="2" stopIfTrue="1" operator="equal">
      <formula>"в/к"</formula>
    </cfRule>
  </conditionalFormatting>
  <pageMargins left="0.19333333333333333" right="6.933333333333333E-2" top="0.112" bottom="0.20266666666666666" header="0.51181102362204722" footer="0.51181102362204722"/>
  <pageSetup paperSize="9" scale="64" orientation="portrait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D50"/>
  <sheetViews>
    <sheetView view="pageLayout" topLeftCell="A30" zoomScaleNormal="100" zoomScaleSheetLayoutView="106" workbookViewId="0">
      <selection sqref="A1:G46"/>
    </sheetView>
  </sheetViews>
  <sheetFormatPr defaultColWidth="13" defaultRowHeight="15" x14ac:dyDescent="0.2"/>
  <cols>
    <col min="1" max="1" width="33.85546875" style="8" customWidth="1"/>
    <col min="2" max="2" width="40.85546875" style="97" customWidth="1"/>
    <col min="3" max="3" width="22.85546875" style="53" customWidth="1"/>
    <col min="4" max="4" width="12.85546875" style="19" customWidth="1"/>
    <col min="5" max="5" width="22.140625" style="137" customWidth="1"/>
    <col min="6" max="6" width="9.140625" style="24" hidden="1" customWidth="1"/>
    <col min="7" max="7" width="9.5703125" style="8" hidden="1" customWidth="1"/>
    <col min="8" max="8" width="8" style="8" hidden="1" customWidth="1"/>
    <col min="9" max="9" width="29.42578125" style="20" bestFit="1" customWidth="1"/>
    <col min="10" max="30" width="13" style="20"/>
    <col min="31" max="238" width="13" style="8"/>
    <col min="239" max="239" width="4.5703125" style="8" customWidth="1"/>
    <col min="240" max="240" width="23.5703125" style="8" customWidth="1"/>
    <col min="241" max="241" width="30.28515625" style="8" customWidth="1"/>
    <col min="242" max="242" width="10.42578125" style="8" customWidth="1"/>
    <col min="243" max="243" width="6.7109375" style="8" bestFit="1" customWidth="1"/>
    <col min="244" max="244" width="6.140625" style="8" customWidth="1"/>
    <col min="245" max="245" width="5" style="8" customWidth="1"/>
    <col min="246" max="246" width="6.42578125" style="8" customWidth="1"/>
    <col min="247" max="249" width="5.42578125" style="8" customWidth="1"/>
    <col min="250" max="250" width="5.28515625" style="8" customWidth="1"/>
    <col min="251" max="251" width="5.42578125" style="8" customWidth="1"/>
    <col min="252" max="252" width="5.7109375" style="8" bestFit="1" customWidth="1"/>
    <col min="253" max="253" width="9.42578125" style="8" customWidth="1"/>
    <col min="254" max="254" width="10.140625" style="8" customWidth="1"/>
    <col min="255" max="255" width="9.140625" style="8" customWidth="1"/>
    <col min="256" max="256" width="9.5703125" style="8" customWidth="1"/>
    <col min="257" max="257" width="5.28515625" style="8" bestFit="1" customWidth="1"/>
    <col min="258" max="258" width="5.140625" style="8" customWidth="1"/>
    <col min="259" max="259" width="7.42578125" style="8" bestFit="1" customWidth="1"/>
    <col min="260" max="260" width="8.5703125" style="8" bestFit="1" customWidth="1"/>
    <col min="261" max="263" width="13.140625" style="8" bestFit="1" customWidth="1"/>
    <col min="264" max="264" width="13" style="8"/>
    <col min="265" max="265" width="29.42578125" style="8" bestFit="1" customWidth="1"/>
    <col min="266" max="494" width="13" style="8"/>
    <col min="495" max="495" width="4.5703125" style="8" customWidth="1"/>
    <col min="496" max="496" width="23.5703125" style="8" customWidth="1"/>
    <col min="497" max="497" width="30.28515625" style="8" customWidth="1"/>
    <col min="498" max="498" width="10.42578125" style="8" customWidth="1"/>
    <col min="499" max="499" width="6.7109375" style="8" bestFit="1" customWidth="1"/>
    <col min="500" max="500" width="6.140625" style="8" customWidth="1"/>
    <col min="501" max="501" width="5" style="8" customWidth="1"/>
    <col min="502" max="502" width="6.42578125" style="8" customWidth="1"/>
    <col min="503" max="505" width="5.42578125" style="8" customWidth="1"/>
    <col min="506" max="506" width="5.28515625" style="8" customWidth="1"/>
    <col min="507" max="507" width="5.42578125" style="8" customWidth="1"/>
    <col min="508" max="508" width="5.7109375" style="8" bestFit="1" customWidth="1"/>
    <col min="509" max="509" width="9.42578125" style="8" customWidth="1"/>
    <col min="510" max="510" width="10.140625" style="8" customWidth="1"/>
    <col min="511" max="511" width="9.140625" style="8" customWidth="1"/>
    <col min="512" max="512" width="9.5703125" style="8" customWidth="1"/>
    <col min="513" max="513" width="5.28515625" style="8" bestFit="1" customWidth="1"/>
    <col min="514" max="514" width="5.140625" style="8" customWidth="1"/>
    <col min="515" max="515" width="7.42578125" style="8" bestFit="1" customWidth="1"/>
    <col min="516" max="516" width="8.5703125" style="8" bestFit="1" customWidth="1"/>
    <col min="517" max="519" width="13.140625" style="8" bestFit="1" customWidth="1"/>
    <col min="520" max="520" width="13" style="8"/>
    <col min="521" max="521" width="29.42578125" style="8" bestFit="1" customWidth="1"/>
    <col min="522" max="750" width="13" style="8"/>
    <col min="751" max="751" width="4.5703125" style="8" customWidth="1"/>
    <col min="752" max="752" width="23.5703125" style="8" customWidth="1"/>
    <col min="753" max="753" width="30.28515625" style="8" customWidth="1"/>
    <col min="754" max="754" width="10.42578125" style="8" customWidth="1"/>
    <col min="755" max="755" width="6.7109375" style="8" bestFit="1" customWidth="1"/>
    <col min="756" max="756" width="6.140625" style="8" customWidth="1"/>
    <col min="757" max="757" width="5" style="8" customWidth="1"/>
    <col min="758" max="758" width="6.42578125" style="8" customWidth="1"/>
    <col min="759" max="761" width="5.42578125" style="8" customWidth="1"/>
    <col min="762" max="762" width="5.28515625" style="8" customWidth="1"/>
    <col min="763" max="763" width="5.42578125" style="8" customWidth="1"/>
    <col min="764" max="764" width="5.7109375" style="8" bestFit="1" customWidth="1"/>
    <col min="765" max="765" width="9.42578125" style="8" customWidth="1"/>
    <col min="766" max="766" width="10.140625" style="8" customWidth="1"/>
    <col min="767" max="767" width="9.140625" style="8" customWidth="1"/>
    <col min="768" max="768" width="9.5703125" style="8" customWidth="1"/>
    <col min="769" max="769" width="5.28515625" style="8" bestFit="1" customWidth="1"/>
    <col min="770" max="770" width="5.140625" style="8" customWidth="1"/>
    <col min="771" max="771" width="7.42578125" style="8" bestFit="1" customWidth="1"/>
    <col min="772" max="772" width="8.5703125" style="8" bestFit="1" customWidth="1"/>
    <col min="773" max="775" width="13.140625" style="8" bestFit="1" customWidth="1"/>
    <col min="776" max="776" width="13" style="8"/>
    <col min="777" max="777" width="29.42578125" style="8" bestFit="1" customWidth="1"/>
    <col min="778" max="1006" width="13" style="8"/>
    <col min="1007" max="1007" width="4.5703125" style="8" customWidth="1"/>
    <col min="1008" max="1008" width="23.5703125" style="8" customWidth="1"/>
    <col min="1009" max="1009" width="30.28515625" style="8" customWidth="1"/>
    <col min="1010" max="1010" width="10.42578125" style="8" customWidth="1"/>
    <col min="1011" max="1011" width="6.7109375" style="8" bestFit="1" customWidth="1"/>
    <col min="1012" max="1012" width="6.140625" style="8" customWidth="1"/>
    <col min="1013" max="1013" width="5" style="8" customWidth="1"/>
    <col min="1014" max="1014" width="6.42578125" style="8" customWidth="1"/>
    <col min="1015" max="1017" width="5.42578125" style="8" customWidth="1"/>
    <col min="1018" max="1018" width="5.28515625" style="8" customWidth="1"/>
    <col min="1019" max="1019" width="5.42578125" style="8" customWidth="1"/>
    <col min="1020" max="1020" width="5.7109375" style="8" bestFit="1" customWidth="1"/>
    <col min="1021" max="1021" width="9.42578125" style="8" customWidth="1"/>
    <col min="1022" max="1022" width="10.140625" style="8" customWidth="1"/>
    <col min="1023" max="1023" width="9.140625" style="8" customWidth="1"/>
    <col min="1024" max="1024" width="9.5703125" style="8" customWidth="1"/>
    <col min="1025" max="1025" width="5.28515625" style="8" bestFit="1" customWidth="1"/>
    <col min="1026" max="1026" width="5.140625" style="8" customWidth="1"/>
    <col min="1027" max="1027" width="7.42578125" style="8" bestFit="1" customWidth="1"/>
    <col min="1028" max="1028" width="8.5703125" style="8" bestFit="1" customWidth="1"/>
    <col min="1029" max="1031" width="13.140625" style="8" bestFit="1" customWidth="1"/>
    <col min="1032" max="1032" width="13" style="8"/>
    <col min="1033" max="1033" width="29.42578125" style="8" bestFit="1" customWidth="1"/>
    <col min="1034" max="1262" width="13" style="8"/>
    <col min="1263" max="1263" width="4.5703125" style="8" customWidth="1"/>
    <col min="1264" max="1264" width="23.5703125" style="8" customWidth="1"/>
    <col min="1265" max="1265" width="30.28515625" style="8" customWidth="1"/>
    <col min="1266" max="1266" width="10.42578125" style="8" customWidth="1"/>
    <col min="1267" max="1267" width="6.7109375" style="8" bestFit="1" customWidth="1"/>
    <col min="1268" max="1268" width="6.140625" style="8" customWidth="1"/>
    <col min="1269" max="1269" width="5" style="8" customWidth="1"/>
    <col min="1270" max="1270" width="6.42578125" style="8" customWidth="1"/>
    <col min="1271" max="1273" width="5.42578125" style="8" customWidth="1"/>
    <col min="1274" max="1274" width="5.28515625" style="8" customWidth="1"/>
    <col min="1275" max="1275" width="5.42578125" style="8" customWidth="1"/>
    <col min="1276" max="1276" width="5.7109375" style="8" bestFit="1" customWidth="1"/>
    <col min="1277" max="1277" width="9.42578125" style="8" customWidth="1"/>
    <col min="1278" max="1278" width="10.140625" style="8" customWidth="1"/>
    <col min="1279" max="1279" width="9.140625" style="8" customWidth="1"/>
    <col min="1280" max="1280" width="9.5703125" style="8" customWidth="1"/>
    <col min="1281" max="1281" width="5.28515625" style="8" bestFit="1" customWidth="1"/>
    <col min="1282" max="1282" width="5.140625" style="8" customWidth="1"/>
    <col min="1283" max="1283" width="7.42578125" style="8" bestFit="1" customWidth="1"/>
    <col min="1284" max="1284" width="8.5703125" style="8" bestFit="1" customWidth="1"/>
    <col min="1285" max="1287" width="13.140625" style="8" bestFit="1" customWidth="1"/>
    <col min="1288" max="1288" width="13" style="8"/>
    <col min="1289" max="1289" width="29.42578125" style="8" bestFit="1" customWidth="1"/>
    <col min="1290" max="1518" width="13" style="8"/>
    <col min="1519" max="1519" width="4.5703125" style="8" customWidth="1"/>
    <col min="1520" max="1520" width="23.5703125" style="8" customWidth="1"/>
    <col min="1521" max="1521" width="30.28515625" style="8" customWidth="1"/>
    <col min="1522" max="1522" width="10.42578125" style="8" customWidth="1"/>
    <col min="1523" max="1523" width="6.7109375" style="8" bestFit="1" customWidth="1"/>
    <col min="1524" max="1524" width="6.140625" style="8" customWidth="1"/>
    <col min="1525" max="1525" width="5" style="8" customWidth="1"/>
    <col min="1526" max="1526" width="6.42578125" style="8" customWidth="1"/>
    <col min="1527" max="1529" width="5.42578125" style="8" customWidth="1"/>
    <col min="1530" max="1530" width="5.28515625" style="8" customWidth="1"/>
    <col min="1531" max="1531" width="5.42578125" style="8" customWidth="1"/>
    <col min="1532" max="1532" width="5.7109375" style="8" bestFit="1" customWidth="1"/>
    <col min="1533" max="1533" width="9.42578125" style="8" customWidth="1"/>
    <col min="1534" max="1534" width="10.140625" style="8" customWidth="1"/>
    <col min="1535" max="1535" width="9.140625" style="8" customWidth="1"/>
    <col min="1536" max="1536" width="9.5703125" style="8" customWidth="1"/>
    <col min="1537" max="1537" width="5.28515625" style="8" bestFit="1" customWidth="1"/>
    <col min="1538" max="1538" width="5.140625" style="8" customWidth="1"/>
    <col min="1539" max="1539" width="7.42578125" style="8" bestFit="1" customWidth="1"/>
    <col min="1540" max="1540" width="8.5703125" style="8" bestFit="1" customWidth="1"/>
    <col min="1541" max="1543" width="13.140625" style="8" bestFit="1" customWidth="1"/>
    <col min="1544" max="1544" width="13" style="8"/>
    <col min="1545" max="1545" width="29.42578125" style="8" bestFit="1" customWidth="1"/>
    <col min="1546" max="1774" width="13" style="8"/>
    <col min="1775" max="1775" width="4.5703125" style="8" customWidth="1"/>
    <col min="1776" max="1776" width="23.5703125" style="8" customWidth="1"/>
    <col min="1777" max="1777" width="30.28515625" style="8" customWidth="1"/>
    <col min="1778" max="1778" width="10.42578125" style="8" customWidth="1"/>
    <col min="1779" max="1779" width="6.7109375" style="8" bestFit="1" customWidth="1"/>
    <col min="1780" max="1780" width="6.140625" style="8" customWidth="1"/>
    <col min="1781" max="1781" width="5" style="8" customWidth="1"/>
    <col min="1782" max="1782" width="6.42578125" style="8" customWidth="1"/>
    <col min="1783" max="1785" width="5.42578125" style="8" customWidth="1"/>
    <col min="1786" max="1786" width="5.28515625" style="8" customWidth="1"/>
    <col min="1787" max="1787" width="5.42578125" style="8" customWidth="1"/>
    <col min="1788" max="1788" width="5.7109375" style="8" bestFit="1" customWidth="1"/>
    <col min="1789" max="1789" width="9.42578125" style="8" customWidth="1"/>
    <col min="1790" max="1790" width="10.140625" style="8" customWidth="1"/>
    <col min="1791" max="1791" width="9.140625" style="8" customWidth="1"/>
    <col min="1792" max="1792" width="9.5703125" style="8" customWidth="1"/>
    <col min="1793" max="1793" width="5.28515625" style="8" bestFit="1" customWidth="1"/>
    <col min="1794" max="1794" width="5.140625" style="8" customWidth="1"/>
    <col min="1795" max="1795" width="7.42578125" style="8" bestFit="1" customWidth="1"/>
    <col min="1796" max="1796" width="8.5703125" style="8" bestFit="1" customWidth="1"/>
    <col min="1797" max="1799" width="13.140625" style="8" bestFit="1" customWidth="1"/>
    <col min="1800" max="1800" width="13" style="8"/>
    <col min="1801" max="1801" width="29.42578125" style="8" bestFit="1" customWidth="1"/>
    <col min="1802" max="2030" width="13" style="8"/>
    <col min="2031" max="2031" width="4.5703125" style="8" customWidth="1"/>
    <col min="2032" max="2032" width="23.5703125" style="8" customWidth="1"/>
    <col min="2033" max="2033" width="30.28515625" style="8" customWidth="1"/>
    <col min="2034" max="2034" width="10.42578125" style="8" customWidth="1"/>
    <col min="2035" max="2035" width="6.7109375" style="8" bestFit="1" customWidth="1"/>
    <col min="2036" max="2036" width="6.140625" style="8" customWidth="1"/>
    <col min="2037" max="2037" width="5" style="8" customWidth="1"/>
    <col min="2038" max="2038" width="6.42578125" style="8" customWidth="1"/>
    <col min="2039" max="2041" width="5.42578125" style="8" customWidth="1"/>
    <col min="2042" max="2042" width="5.28515625" style="8" customWidth="1"/>
    <col min="2043" max="2043" width="5.42578125" style="8" customWidth="1"/>
    <col min="2044" max="2044" width="5.7109375" style="8" bestFit="1" customWidth="1"/>
    <col min="2045" max="2045" width="9.42578125" style="8" customWidth="1"/>
    <col min="2046" max="2046" width="10.140625" style="8" customWidth="1"/>
    <col min="2047" max="2047" width="9.140625" style="8" customWidth="1"/>
    <col min="2048" max="2048" width="9.5703125" style="8" customWidth="1"/>
    <col min="2049" max="2049" width="5.28515625" style="8" bestFit="1" customWidth="1"/>
    <col min="2050" max="2050" width="5.140625" style="8" customWidth="1"/>
    <col min="2051" max="2051" width="7.42578125" style="8" bestFit="1" customWidth="1"/>
    <col min="2052" max="2052" width="8.5703125" style="8" bestFit="1" customWidth="1"/>
    <col min="2053" max="2055" width="13.140625" style="8" bestFit="1" customWidth="1"/>
    <col min="2056" max="2056" width="13" style="8"/>
    <col min="2057" max="2057" width="29.42578125" style="8" bestFit="1" customWidth="1"/>
    <col min="2058" max="2286" width="13" style="8"/>
    <col min="2287" max="2287" width="4.5703125" style="8" customWidth="1"/>
    <col min="2288" max="2288" width="23.5703125" style="8" customWidth="1"/>
    <col min="2289" max="2289" width="30.28515625" style="8" customWidth="1"/>
    <col min="2290" max="2290" width="10.42578125" style="8" customWidth="1"/>
    <col min="2291" max="2291" width="6.7109375" style="8" bestFit="1" customWidth="1"/>
    <col min="2292" max="2292" width="6.140625" style="8" customWidth="1"/>
    <col min="2293" max="2293" width="5" style="8" customWidth="1"/>
    <col min="2294" max="2294" width="6.42578125" style="8" customWidth="1"/>
    <col min="2295" max="2297" width="5.42578125" style="8" customWidth="1"/>
    <col min="2298" max="2298" width="5.28515625" style="8" customWidth="1"/>
    <col min="2299" max="2299" width="5.42578125" style="8" customWidth="1"/>
    <col min="2300" max="2300" width="5.7109375" style="8" bestFit="1" customWidth="1"/>
    <col min="2301" max="2301" width="9.42578125" style="8" customWidth="1"/>
    <col min="2302" max="2302" width="10.140625" style="8" customWidth="1"/>
    <col min="2303" max="2303" width="9.140625" style="8" customWidth="1"/>
    <col min="2304" max="2304" width="9.5703125" style="8" customWidth="1"/>
    <col min="2305" max="2305" width="5.28515625" style="8" bestFit="1" customWidth="1"/>
    <col min="2306" max="2306" width="5.140625" style="8" customWidth="1"/>
    <col min="2307" max="2307" width="7.42578125" style="8" bestFit="1" customWidth="1"/>
    <col min="2308" max="2308" width="8.5703125" style="8" bestFit="1" customWidth="1"/>
    <col min="2309" max="2311" width="13.140625" style="8" bestFit="1" customWidth="1"/>
    <col min="2312" max="2312" width="13" style="8"/>
    <col min="2313" max="2313" width="29.42578125" style="8" bestFit="1" customWidth="1"/>
    <col min="2314" max="2542" width="13" style="8"/>
    <col min="2543" max="2543" width="4.5703125" style="8" customWidth="1"/>
    <col min="2544" max="2544" width="23.5703125" style="8" customWidth="1"/>
    <col min="2545" max="2545" width="30.28515625" style="8" customWidth="1"/>
    <col min="2546" max="2546" width="10.42578125" style="8" customWidth="1"/>
    <col min="2547" max="2547" width="6.7109375" style="8" bestFit="1" customWidth="1"/>
    <col min="2548" max="2548" width="6.140625" style="8" customWidth="1"/>
    <col min="2549" max="2549" width="5" style="8" customWidth="1"/>
    <col min="2550" max="2550" width="6.42578125" style="8" customWidth="1"/>
    <col min="2551" max="2553" width="5.42578125" style="8" customWidth="1"/>
    <col min="2554" max="2554" width="5.28515625" style="8" customWidth="1"/>
    <col min="2555" max="2555" width="5.42578125" style="8" customWidth="1"/>
    <col min="2556" max="2556" width="5.7109375" style="8" bestFit="1" customWidth="1"/>
    <col min="2557" max="2557" width="9.42578125" style="8" customWidth="1"/>
    <col min="2558" max="2558" width="10.140625" style="8" customWidth="1"/>
    <col min="2559" max="2559" width="9.140625" style="8" customWidth="1"/>
    <col min="2560" max="2560" width="9.5703125" style="8" customWidth="1"/>
    <col min="2561" max="2561" width="5.28515625" style="8" bestFit="1" customWidth="1"/>
    <col min="2562" max="2562" width="5.140625" style="8" customWidth="1"/>
    <col min="2563" max="2563" width="7.42578125" style="8" bestFit="1" customWidth="1"/>
    <col min="2564" max="2564" width="8.5703125" style="8" bestFit="1" customWidth="1"/>
    <col min="2565" max="2567" width="13.140625" style="8" bestFit="1" customWidth="1"/>
    <col min="2568" max="2568" width="13" style="8"/>
    <col min="2569" max="2569" width="29.42578125" style="8" bestFit="1" customWidth="1"/>
    <col min="2570" max="2798" width="13" style="8"/>
    <col min="2799" max="2799" width="4.5703125" style="8" customWidth="1"/>
    <col min="2800" max="2800" width="23.5703125" style="8" customWidth="1"/>
    <col min="2801" max="2801" width="30.28515625" style="8" customWidth="1"/>
    <col min="2802" max="2802" width="10.42578125" style="8" customWidth="1"/>
    <col min="2803" max="2803" width="6.7109375" style="8" bestFit="1" customWidth="1"/>
    <col min="2804" max="2804" width="6.140625" style="8" customWidth="1"/>
    <col min="2805" max="2805" width="5" style="8" customWidth="1"/>
    <col min="2806" max="2806" width="6.42578125" style="8" customWidth="1"/>
    <col min="2807" max="2809" width="5.42578125" style="8" customWidth="1"/>
    <col min="2810" max="2810" width="5.28515625" style="8" customWidth="1"/>
    <col min="2811" max="2811" width="5.42578125" style="8" customWidth="1"/>
    <col min="2812" max="2812" width="5.7109375" style="8" bestFit="1" customWidth="1"/>
    <col min="2813" max="2813" width="9.42578125" style="8" customWidth="1"/>
    <col min="2814" max="2814" width="10.140625" style="8" customWidth="1"/>
    <col min="2815" max="2815" width="9.140625" style="8" customWidth="1"/>
    <col min="2816" max="2816" width="9.5703125" style="8" customWidth="1"/>
    <col min="2817" max="2817" width="5.28515625" style="8" bestFit="1" customWidth="1"/>
    <col min="2818" max="2818" width="5.140625" style="8" customWidth="1"/>
    <col min="2819" max="2819" width="7.42578125" style="8" bestFit="1" customWidth="1"/>
    <col min="2820" max="2820" width="8.5703125" style="8" bestFit="1" customWidth="1"/>
    <col min="2821" max="2823" width="13.140625" style="8" bestFit="1" customWidth="1"/>
    <col min="2824" max="2824" width="13" style="8"/>
    <col min="2825" max="2825" width="29.42578125" style="8" bestFit="1" customWidth="1"/>
    <col min="2826" max="3054" width="13" style="8"/>
    <col min="3055" max="3055" width="4.5703125" style="8" customWidth="1"/>
    <col min="3056" max="3056" width="23.5703125" style="8" customWidth="1"/>
    <col min="3057" max="3057" width="30.28515625" style="8" customWidth="1"/>
    <col min="3058" max="3058" width="10.42578125" style="8" customWidth="1"/>
    <col min="3059" max="3059" width="6.7109375" style="8" bestFit="1" customWidth="1"/>
    <col min="3060" max="3060" width="6.140625" style="8" customWidth="1"/>
    <col min="3061" max="3061" width="5" style="8" customWidth="1"/>
    <col min="3062" max="3062" width="6.42578125" style="8" customWidth="1"/>
    <col min="3063" max="3065" width="5.42578125" style="8" customWidth="1"/>
    <col min="3066" max="3066" width="5.28515625" style="8" customWidth="1"/>
    <col min="3067" max="3067" width="5.42578125" style="8" customWidth="1"/>
    <col min="3068" max="3068" width="5.7109375" style="8" bestFit="1" customWidth="1"/>
    <col min="3069" max="3069" width="9.42578125" style="8" customWidth="1"/>
    <col min="3070" max="3070" width="10.140625" style="8" customWidth="1"/>
    <col min="3071" max="3071" width="9.140625" style="8" customWidth="1"/>
    <col min="3072" max="3072" width="9.5703125" style="8" customWidth="1"/>
    <col min="3073" max="3073" width="5.28515625" style="8" bestFit="1" customWidth="1"/>
    <col min="3074" max="3074" width="5.140625" style="8" customWidth="1"/>
    <col min="3075" max="3075" width="7.42578125" style="8" bestFit="1" customWidth="1"/>
    <col min="3076" max="3076" width="8.5703125" style="8" bestFit="1" customWidth="1"/>
    <col min="3077" max="3079" width="13.140625" style="8" bestFit="1" customWidth="1"/>
    <col min="3080" max="3080" width="13" style="8"/>
    <col min="3081" max="3081" width="29.42578125" style="8" bestFit="1" customWidth="1"/>
    <col min="3082" max="3310" width="13" style="8"/>
    <col min="3311" max="3311" width="4.5703125" style="8" customWidth="1"/>
    <col min="3312" max="3312" width="23.5703125" style="8" customWidth="1"/>
    <col min="3313" max="3313" width="30.28515625" style="8" customWidth="1"/>
    <col min="3314" max="3314" width="10.42578125" style="8" customWidth="1"/>
    <col min="3315" max="3315" width="6.7109375" style="8" bestFit="1" customWidth="1"/>
    <col min="3316" max="3316" width="6.140625" style="8" customWidth="1"/>
    <col min="3317" max="3317" width="5" style="8" customWidth="1"/>
    <col min="3318" max="3318" width="6.42578125" style="8" customWidth="1"/>
    <col min="3319" max="3321" width="5.42578125" style="8" customWidth="1"/>
    <col min="3322" max="3322" width="5.28515625" style="8" customWidth="1"/>
    <col min="3323" max="3323" width="5.42578125" style="8" customWidth="1"/>
    <col min="3324" max="3324" width="5.7109375" style="8" bestFit="1" customWidth="1"/>
    <col min="3325" max="3325" width="9.42578125" style="8" customWidth="1"/>
    <col min="3326" max="3326" width="10.140625" style="8" customWidth="1"/>
    <col min="3327" max="3327" width="9.140625" style="8" customWidth="1"/>
    <col min="3328" max="3328" width="9.5703125" style="8" customWidth="1"/>
    <col min="3329" max="3329" width="5.28515625" style="8" bestFit="1" customWidth="1"/>
    <col min="3330" max="3330" width="5.140625" style="8" customWidth="1"/>
    <col min="3331" max="3331" width="7.42578125" style="8" bestFit="1" customWidth="1"/>
    <col min="3332" max="3332" width="8.5703125" style="8" bestFit="1" customWidth="1"/>
    <col min="3333" max="3335" width="13.140625" style="8" bestFit="1" customWidth="1"/>
    <col min="3336" max="3336" width="13" style="8"/>
    <col min="3337" max="3337" width="29.42578125" style="8" bestFit="1" customWidth="1"/>
    <col min="3338" max="3566" width="13" style="8"/>
    <col min="3567" max="3567" width="4.5703125" style="8" customWidth="1"/>
    <col min="3568" max="3568" width="23.5703125" style="8" customWidth="1"/>
    <col min="3569" max="3569" width="30.28515625" style="8" customWidth="1"/>
    <col min="3570" max="3570" width="10.42578125" style="8" customWidth="1"/>
    <col min="3571" max="3571" width="6.7109375" style="8" bestFit="1" customWidth="1"/>
    <col min="3572" max="3572" width="6.140625" style="8" customWidth="1"/>
    <col min="3573" max="3573" width="5" style="8" customWidth="1"/>
    <col min="3574" max="3574" width="6.42578125" style="8" customWidth="1"/>
    <col min="3575" max="3577" width="5.42578125" style="8" customWidth="1"/>
    <col min="3578" max="3578" width="5.28515625" style="8" customWidth="1"/>
    <col min="3579" max="3579" width="5.42578125" style="8" customWidth="1"/>
    <col min="3580" max="3580" width="5.7109375" style="8" bestFit="1" customWidth="1"/>
    <col min="3581" max="3581" width="9.42578125" style="8" customWidth="1"/>
    <col min="3582" max="3582" width="10.140625" style="8" customWidth="1"/>
    <col min="3583" max="3583" width="9.140625" style="8" customWidth="1"/>
    <col min="3584" max="3584" width="9.5703125" style="8" customWidth="1"/>
    <col min="3585" max="3585" width="5.28515625" style="8" bestFit="1" customWidth="1"/>
    <col min="3586" max="3586" width="5.140625" style="8" customWidth="1"/>
    <col min="3587" max="3587" width="7.42578125" style="8" bestFit="1" customWidth="1"/>
    <col min="3588" max="3588" width="8.5703125" style="8" bestFit="1" customWidth="1"/>
    <col min="3589" max="3591" width="13.140625" style="8" bestFit="1" customWidth="1"/>
    <col min="3592" max="3592" width="13" style="8"/>
    <col min="3593" max="3593" width="29.42578125" style="8" bestFit="1" customWidth="1"/>
    <col min="3594" max="3822" width="13" style="8"/>
    <col min="3823" max="3823" width="4.5703125" style="8" customWidth="1"/>
    <col min="3824" max="3824" width="23.5703125" style="8" customWidth="1"/>
    <col min="3825" max="3825" width="30.28515625" style="8" customWidth="1"/>
    <col min="3826" max="3826" width="10.42578125" style="8" customWidth="1"/>
    <col min="3827" max="3827" width="6.7109375" style="8" bestFit="1" customWidth="1"/>
    <col min="3828" max="3828" width="6.140625" style="8" customWidth="1"/>
    <col min="3829" max="3829" width="5" style="8" customWidth="1"/>
    <col min="3830" max="3830" width="6.42578125" style="8" customWidth="1"/>
    <col min="3831" max="3833" width="5.42578125" style="8" customWidth="1"/>
    <col min="3834" max="3834" width="5.28515625" style="8" customWidth="1"/>
    <col min="3835" max="3835" width="5.42578125" style="8" customWidth="1"/>
    <col min="3836" max="3836" width="5.7109375" style="8" bestFit="1" customWidth="1"/>
    <col min="3837" max="3837" width="9.42578125" style="8" customWidth="1"/>
    <col min="3838" max="3838" width="10.140625" style="8" customWidth="1"/>
    <col min="3839" max="3839" width="9.140625" style="8" customWidth="1"/>
    <col min="3840" max="3840" width="9.5703125" style="8" customWidth="1"/>
    <col min="3841" max="3841" width="5.28515625" style="8" bestFit="1" customWidth="1"/>
    <col min="3842" max="3842" width="5.140625" style="8" customWidth="1"/>
    <col min="3843" max="3843" width="7.42578125" style="8" bestFit="1" customWidth="1"/>
    <col min="3844" max="3844" width="8.5703125" style="8" bestFit="1" customWidth="1"/>
    <col min="3845" max="3847" width="13.140625" style="8" bestFit="1" customWidth="1"/>
    <col min="3848" max="3848" width="13" style="8"/>
    <col min="3849" max="3849" width="29.42578125" style="8" bestFit="1" customWidth="1"/>
    <col min="3850" max="4078" width="13" style="8"/>
    <col min="4079" max="4079" width="4.5703125" style="8" customWidth="1"/>
    <col min="4080" max="4080" width="23.5703125" style="8" customWidth="1"/>
    <col min="4081" max="4081" width="30.28515625" style="8" customWidth="1"/>
    <col min="4082" max="4082" width="10.42578125" style="8" customWidth="1"/>
    <col min="4083" max="4083" width="6.7109375" style="8" bestFit="1" customWidth="1"/>
    <col min="4084" max="4084" width="6.140625" style="8" customWidth="1"/>
    <col min="4085" max="4085" width="5" style="8" customWidth="1"/>
    <col min="4086" max="4086" width="6.42578125" style="8" customWidth="1"/>
    <col min="4087" max="4089" width="5.42578125" style="8" customWidth="1"/>
    <col min="4090" max="4090" width="5.28515625" style="8" customWidth="1"/>
    <col min="4091" max="4091" width="5.42578125" style="8" customWidth="1"/>
    <col min="4092" max="4092" width="5.7109375" style="8" bestFit="1" customWidth="1"/>
    <col min="4093" max="4093" width="9.42578125" style="8" customWidth="1"/>
    <col min="4094" max="4094" width="10.140625" style="8" customWidth="1"/>
    <col min="4095" max="4095" width="9.140625" style="8" customWidth="1"/>
    <col min="4096" max="4096" width="9.5703125" style="8" customWidth="1"/>
    <col min="4097" max="4097" width="5.28515625" style="8" bestFit="1" customWidth="1"/>
    <col min="4098" max="4098" width="5.140625" style="8" customWidth="1"/>
    <col min="4099" max="4099" width="7.42578125" style="8" bestFit="1" customWidth="1"/>
    <col min="4100" max="4100" width="8.5703125" style="8" bestFit="1" customWidth="1"/>
    <col min="4101" max="4103" width="13.140625" style="8" bestFit="1" customWidth="1"/>
    <col min="4104" max="4104" width="13" style="8"/>
    <col min="4105" max="4105" width="29.42578125" style="8" bestFit="1" customWidth="1"/>
    <col min="4106" max="4334" width="13" style="8"/>
    <col min="4335" max="4335" width="4.5703125" style="8" customWidth="1"/>
    <col min="4336" max="4336" width="23.5703125" style="8" customWidth="1"/>
    <col min="4337" max="4337" width="30.28515625" style="8" customWidth="1"/>
    <col min="4338" max="4338" width="10.42578125" style="8" customWidth="1"/>
    <col min="4339" max="4339" width="6.7109375" style="8" bestFit="1" customWidth="1"/>
    <col min="4340" max="4340" width="6.140625" style="8" customWidth="1"/>
    <col min="4341" max="4341" width="5" style="8" customWidth="1"/>
    <col min="4342" max="4342" width="6.42578125" style="8" customWidth="1"/>
    <col min="4343" max="4345" width="5.42578125" style="8" customWidth="1"/>
    <col min="4346" max="4346" width="5.28515625" style="8" customWidth="1"/>
    <col min="4347" max="4347" width="5.42578125" style="8" customWidth="1"/>
    <col min="4348" max="4348" width="5.7109375" style="8" bestFit="1" customWidth="1"/>
    <col min="4349" max="4349" width="9.42578125" style="8" customWidth="1"/>
    <col min="4350" max="4350" width="10.140625" style="8" customWidth="1"/>
    <col min="4351" max="4351" width="9.140625" style="8" customWidth="1"/>
    <col min="4352" max="4352" width="9.5703125" style="8" customWidth="1"/>
    <col min="4353" max="4353" width="5.28515625" style="8" bestFit="1" customWidth="1"/>
    <col min="4354" max="4354" width="5.140625" style="8" customWidth="1"/>
    <col min="4355" max="4355" width="7.42578125" style="8" bestFit="1" customWidth="1"/>
    <col min="4356" max="4356" width="8.5703125" style="8" bestFit="1" customWidth="1"/>
    <col min="4357" max="4359" width="13.140625" style="8" bestFit="1" customWidth="1"/>
    <col min="4360" max="4360" width="13" style="8"/>
    <col min="4361" max="4361" width="29.42578125" style="8" bestFit="1" customWidth="1"/>
    <col min="4362" max="4590" width="13" style="8"/>
    <col min="4591" max="4591" width="4.5703125" style="8" customWidth="1"/>
    <col min="4592" max="4592" width="23.5703125" style="8" customWidth="1"/>
    <col min="4593" max="4593" width="30.28515625" style="8" customWidth="1"/>
    <col min="4594" max="4594" width="10.42578125" style="8" customWidth="1"/>
    <col min="4595" max="4595" width="6.7109375" style="8" bestFit="1" customWidth="1"/>
    <col min="4596" max="4596" width="6.140625" style="8" customWidth="1"/>
    <col min="4597" max="4597" width="5" style="8" customWidth="1"/>
    <col min="4598" max="4598" width="6.42578125" style="8" customWidth="1"/>
    <col min="4599" max="4601" width="5.42578125" style="8" customWidth="1"/>
    <col min="4602" max="4602" width="5.28515625" style="8" customWidth="1"/>
    <col min="4603" max="4603" width="5.42578125" style="8" customWidth="1"/>
    <col min="4604" max="4604" width="5.7109375" style="8" bestFit="1" customWidth="1"/>
    <col min="4605" max="4605" width="9.42578125" style="8" customWidth="1"/>
    <col min="4606" max="4606" width="10.140625" style="8" customWidth="1"/>
    <col min="4607" max="4607" width="9.140625" style="8" customWidth="1"/>
    <col min="4608" max="4608" width="9.5703125" style="8" customWidth="1"/>
    <col min="4609" max="4609" width="5.28515625" style="8" bestFit="1" customWidth="1"/>
    <col min="4610" max="4610" width="5.140625" style="8" customWidth="1"/>
    <col min="4611" max="4611" width="7.42578125" style="8" bestFit="1" customWidth="1"/>
    <col min="4612" max="4612" width="8.5703125" style="8" bestFit="1" customWidth="1"/>
    <col min="4613" max="4615" width="13.140625" style="8" bestFit="1" customWidth="1"/>
    <col min="4616" max="4616" width="13" style="8"/>
    <col min="4617" max="4617" width="29.42578125" style="8" bestFit="1" customWidth="1"/>
    <col min="4618" max="4846" width="13" style="8"/>
    <col min="4847" max="4847" width="4.5703125" style="8" customWidth="1"/>
    <col min="4848" max="4848" width="23.5703125" style="8" customWidth="1"/>
    <col min="4849" max="4849" width="30.28515625" style="8" customWidth="1"/>
    <col min="4850" max="4850" width="10.42578125" style="8" customWidth="1"/>
    <col min="4851" max="4851" width="6.7109375" style="8" bestFit="1" customWidth="1"/>
    <col min="4852" max="4852" width="6.140625" style="8" customWidth="1"/>
    <col min="4853" max="4853" width="5" style="8" customWidth="1"/>
    <col min="4854" max="4854" width="6.42578125" style="8" customWidth="1"/>
    <col min="4855" max="4857" width="5.42578125" style="8" customWidth="1"/>
    <col min="4858" max="4858" width="5.28515625" style="8" customWidth="1"/>
    <col min="4859" max="4859" width="5.42578125" style="8" customWidth="1"/>
    <col min="4860" max="4860" width="5.7109375" style="8" bestFit="1" customWidth="1"/>
    <col min="4861" max="4861" width="9.42578125" style="8" customWidth="1"/>
    <col min="4862" max="4862" width="10.140625" style="8" customWidth="1"/>
    <col min="4863" max="4863" width="9.140625" style="8" customWidth="1"/>
    <col min="4864" max="4864" width="9.5703125" style="8" customWidth="1"/>
    <col min="4865" max="4865" width="5.28515625" style="8" bestFit="1" customWidth="1"/>
    <col min="4866" max="4866" width="5.140625" style="8" customWidth="1"/>
    <col min="4867" max="4867" width="7.42578125" style="8" bestFit="1" customWidth="1"/>
    <col min="4868" max="4868" width="8.5703125" style="8" bestFit="1" customWidth="1"/>
    <col min="4869" max="4871" width="13.140625" style="8" bestFit="1" customWidth="1"/>
    <col min="4872" max="4872" width="13" style="8"/>
    <col min="4873" max="4873" width="29.42578125" style="8" bestFit="1" customWidth="1"/>
    <col min="4874" max="5102" width="13" style="8"/>
    <col min="5103" max="5103" width="4.5703125" style="8" customWidth="1"/>
    <col min="5104" max="5104" width="23.5703125" style="8" customWidth="1"/>
    <col min="5105" max="5105" width="30.28515625" style="8" customWidth="1"/>
    <col min="5106" max="5106" width="10.42578125" style="8" customWidth="1"/>
    <col min="5107" max="5107" width="6.7109375" style="8" bestFit="1" customWidth="1"/>
    <col min="5108" max="5108" width="6.140625" style="8" customWidth="1"/>
    <col min="5109" max="5109" width="5" style="8" customWidth="1"/>
    <col min="5110" max="5110" width="6.42578125" style="8" customWidth="1"/>
    <col min="5111" max="5113" width="5.42578125" style="8" customWidth="1"/>
    <col min="5114" max="5114" width="5.28515625" style="8" customWidth="1"/>
    <col min="5115" max="5115" width="5.42578125" style="8" customWidth="1"/>
    <col min="5116" max="5116" width="5.7109375" style="8" bestFit="1" customWidth="1"/>
    <col min="5117" max="5117" width="9.42578125" style="8" customWidth="1"/>
    <col min="5118" max="5118" width="10.140625" style="8" customWidth="1"/>
    <col min="5119" max="5119" width="9.140625" style="8" customWidth="1"/>
    <col min="5120" max="5120" width="9.5703125" style="8" customWidth="1"/>
    <col min="5121" max="5121" width="5.28515625" style="8" bestFit="1" customWidth="1"/>
    <col min="5122" max="5122" width="5.140625" style="8" customWidth="1"/>
    <col min="5123" max="5123" width="7.42578125" style="8" bestFit="1" customWidth="1"/>
    <col min="5124" max="5124" width="8.5703125" style="8" bestFit="1" customWidth="1"/>
    <col min="5125" max="5127" width="13.140625" style="8" bestFit="1" customWidth="1"/>
    <col min="5128" max="5128" width="13" style="8"/>
    <col min="5129" max="5129" width="29.42578125" style="8" bestFit="1" customWidth="1"/>
    <col min="5130" max="5358" width="13" style="8"/>
    <col min="5359" max="5359" width="4.5703125" style="8" customWidth="1"/>
    <col min="5360" max="5360" width="23.5703125" style="8" customWidth="1"/>
    <col min="5361" max="5361" width="30.28515625" style="8" customWidth="1"/>
    <col min="5362" max="5362" width="10.42578125" style="8" customWidth="1"/>
    <col min="5363" max="5363" width="6.7109375" style="8" bestFit="1" customWidth="1"/>
    <col min="5364" max="5364" width="6.140625" style="8" customWidth="1"/>
    <col min="5365" max="5365" width="5" style="8" customWidth="1"/>
    <col min="5366" max="5366" width="6.42578125" style="8" customWidth="1"/>
    <col min="5367" max="5369" width="5.42578125" style="8" customWidth="1"/>
    <col min="5370" max="5370" width="5.28515625" style="8" customWidth="1"/>
    <col min="5371" max="5371" width="5.42578125" style="8" customWidth="1"/>
    <col min="5372" max="5372" width="5.7109375" style="8" bestFit="1" customWidth="1"/>
    <col min="5373" max="5373" width="9.42578125" style="8" customWidth="1"/>
    <col min="5374" max="5374" width="10.140625" style="8" customWidth="1"/>
    <col min="5375" max="5375" width="9.140625" style="8" customWidth="1"/>
    <col min="5376" max="5376" width="9.5703125" style="8" customWidth="1"/>
    <col min="5377" max="5377" width="5.28515625" style="8" bestFit="1" customWidth="1"/>
    <col min="5378" max="5378" width="5.140625" style="8" customWidth="1"/>
    <col min="5379" max="5379" width="7.42578125" style="8" bestFit="1" customWidth="1"/>
    <col min="5380" max="5380" width="8.5703125" style="8" bestFit="1" customWidth="1"/>
    <col min="5381" max="5383" width="13.140625" style="8" bestFit="1" customWidth="1"/>
    <col min="5384" max="5384" width="13" style="8"/>
    <col min="5385" max="5385" width="29.42578125" style="8" bestFit="1" customWidth="1"/>
    <col min="5386" max="5614" width="13" style="8"/>
    <col min="5615" max="5615" width="4.5703125" style="8" customWidth="1"/>
    <col min="5616" max="5616" width="23.5703125" style="8" customWidth="1"/>
    <col min="5617" max="5617" width="30.28515625" style="8" customWidth="1"/>
    <col min="5618" max="5618" width="10.42578125" style="8" customWidth="1"/>
    <col min="5619" max="5619" width="6.7109375" style="8" bestFit="1" customWidth="1"/>
    <col min="5620" max="5620" width="6.140625" style="8" customWidth="1"/>
    <col min="5621" max="5621" width="5" style="8" customWidth="1"/>
    <col min="5622" max="5622" width="6.42578125" style="8" customWidth="1"/>
    <col min="5623" max="5625" width="5.42578125" style="8" customWidth="1"/>
    <col min="5626" max="5626" width="5.28515625" style="8" customWidth="1"/>
    <col min="5627" max="5627" width="5.42578125" style="8" customWidth="1"/>
    <col min="5628" max="5628" width="5.7109375" style="8" bestFit="1" customWidth="1"/>
    <col min="5629" max="5629" width="9.42578125" style="8" customWidth="1"/>
    <col min="5630" max="5630" width="10.140625" style="8" customWidth="1"/>
    <col min="5631" max="5631" width="9.140625" style="8" customWidth="1"/>
    <col min="5632" max="5632" width="9.5703125" style="8" customWidth="1"/>
    <col min="5633" max="5633" width="5.28515625" style="8" bestFit="1" customWidth="1"/>
    <col min="5634" max="5634" width="5.140625" style="8" customWidth="1"/>
    <col min="5635" max="5635" width="7.42578125" style="8" bestFit="1" customWidth="1"/>
    <col min="5636" max="5636" width="8.5703125" style="8" bestFit="1" customWidth="1"/>
    <col min="5637" max="5639" width="13.140625" style="8" bestFit="1" customWidth="1"/>
    <col min="5640" max="5640" width="13" style="8"/>
    <col min="5641" max="5641" width="29.42578125" style="8" bestFit="1" customWidth="1"/>
    <col min="5642" max="5870" width="13" style="8"/>
    <col min="5871" max="5871" width="4.5703125" style="8" customWidth="1"/>
    <col min="5872" max="5872" width="23.5703125" style="8" customWidth="1"/>
    <col min="5873" max="5873" width="30.28515625" style="8" customWidth="1"/>
    <col min="5874" max="5874" width="10.42578125" style="8" customWidth="1"/>
    <col min="5875" max="5875" width="6.7109375" style="8" bestFit="1" customWidth="1"/>
    <col min="5876" max="5876" width="6.140625" style="8" customWidth="1"/>
    <col min="5877" max="5877" width="5" style="8" customWidth="1"/>
    <col min="5878" max="5878" width="6.42578125" style="8" customWidth="1"/>
    <col min="5879" max="5881" width="5.42578125" style="8" customWidth="1"/>
    <col min="5882" max="5882" width="5.28515625" style="8" customWidth="1"/>
    <col min="5883" max="5883" width="5.42578125" style="8" customWidth="1"/>
    <col min="5884" max="5884" width="5.7109375" style="8" bestFit="1" customWidth="1"/>
    <col min="5885" max="5885" width="9.42578125" style="8" customWidth="1"/>
    <col min="5886" max="5886" width="10.140625" style="8" customWidth="1"/>
    <col min="5887" max="5887" width="9.140625" style="8" customWidth="1"/>
    <col min="5888" max="5888" width="9.5703125" style="8" customWidth="1"/>
    <col min="5889" max="5889" width="5.28515625" style="8" bestFit="1" customWidth="1"/>
    <col min="5890" max="5890" width="5.140625" style="8" customWidth="1"/>
    <col min="5891" max="5891" width="7.42578125" style="8" bestFit="1" customWidth="1"/>
    <col min="5892" max="5892" width="8.5703125" style="8" bestFit="1" customWidth="1"/>
    <col min="5893" max="5895" width="13.140625" style="8" bestFit="1" customWidth="1"/>
    <col min="5896" max="5896" width="13" style="8"/>
    <col min="5897" max="5897" width="29.42578125" style="8" bestFit="1" customWidth="1"/>
    <col min="5898" max="6126" width="13" style="8"/>
    <col min="6127" max="6127" width="4.5703125" style="8" customWidth="1"/>
    <col min="6128" max="6128" width="23.5703125" style="8" customWidth="1"/>
    <col min="6129" max="6129" width="30.28515625" style="8" customWidth="1"/>
    <col min="6130" max="6130" width="10.42578125" style="8" customWidth="1"/>
    <col min="6131" max="6131" width="6.7109375" style="8" bestFit="1" customWidth="1"/>
    <col min="6132" max="6132" width="6.140625" style="8" customWidth="1"/>
    <col min="6133" max="6133" width="5" style="8" customWidth="1"/>
    <col min="6134" max="6134" width="6.42578125" style="8" customWidth="1"/>
    <col min="6135" max="6137" width="5.42578125" style="8" customWidth="1"/>
    <col min="6138" max="6138" width="5.28515625" style="8" customWidth="1"/>
    <col min="6139" max="6139" width="5.42578125" style="8" customWidth="1"/>
    <col min="6140" max="6140" width="5.7109375" style="8" bestFit="1" customWidth="1"/>
    <col min="6141" max="6141" width="9.42578125" style="8" customWidth="1"/>
    <col min="6142" max="6142" width="10.140625" style="8" customWidth="1"/>
    <col min="6143" max="6143" width="9.140625" style="8" customWidth="1"/>
    <col min="6144" max="6144" width="9.5703125" style="8" customWidth="1"/>
    <col min="6145" max="6145" width="5.28515625" style="8" bestFit="1" customWidth="1"/>
    <col min="6146" max="6146" width="5.140625" style="8" customWidth="1"/>
    <col min="6147" max="6147" width="7.42578125" style="8" bestFit="1" customWidth="1"/>
    <col min="6148" max="6148" width="8.5703125" style="8" bestFit="1" customWidth="1"/>
    <col min="6149" max="6151" width="13.140625" style="8" bestFit="1" customWidth="1"/>
    <col min="6152" max="6152" width="13" style="8"/>
    <col min="6153" max="6153" width="29.42578125" style="8" bestFit="1" customWidth="1"/>
    <col min="6154" max="6382" width="13" style="8"/>
    <col min="6383" max="6383" width="4.5703125" style="8" customWidth="1"/>
    <col min="6384" max="6384" width="23.5703125" style="8" customWidth="1"/>
    <col min="6385" max="6385" width="30.28515625" style="8" customWidth="1"/>
    <col min="6386" max="6386" width="10.42578125" style="8" customWidth="1"/>
    <col min="6387" max="6387" width="6.7109375" style="8" bestFit="1" customWidth="1"/>
    <col min="6388" max="6388" width="6.140625" style="8" customWidth="1"/>
    <col min="6389" max="6389" width="5" style="8" customWidth="1"/>
    <col min="6390" max="6390" width="6.42578125" style="8" customWidth="1"/>
    <col min="6391" max="6393" width="5.42578125" style="8" customWidth="1"/>
    <col min="6394" max="6394" width="5.28515625" style="8" customWidth="1"/>
    <col min="6395" max="6395" width="5.42578125" style="8" customWidth="1"/>
    <col min="6396" max="6396" width="5.7109375" style="8" bestFit="1" customWidth="1"/>
    <col min="6397" max="6397" width="9.42578125" style="8" customWidth="1"/>
    <col min="6398" max="6398" width="10.140625" style="8" customWidth="1"/>
    <col min="6399" max="6399" width="9.140625" style="8" customWidth="1"/>
    <col min="6400" max="6400" width="9.5703125" style="8" customWidth="1"/>
    <col min="6401" max="6401" width="5.28515625" style="8" bestFit="1" customWidth="1"/>
    <col min="6402" max="6402" width="5.140625" style="8" customWidth="1"/>
    <col min="6403" max="6403" width="7.42578125" style="8" bestFit="1" customWidth="1"/>
    <col min="6404" max="6404" width="8.5703125" style="8" bestFit="1" customWidth="1"/>
    <col min="6405" max="6407" width="13.140625" style="8" bestFit="1" customWidth="1"/>
    <col min="6408" max="6408" width="13" style="8"/>
    <col min="6409" max="6409" width="29.42578125" style="8" bestFit="1" customWidth="1"/>
    <col min="6410" max="6638" width="13" style="8"/>
    <col min="6639" max="6639" width="4.5703125" style="8" customWidth="1"/>
    <col min="6640" max="6640" width="23.5703125" style="8" customWidth="1"/>
    <col min="6641" max="6641" width="30.28515625" style="8" customWidth="1"/>
    <col min="6642" max="6642" width="10.42578125" style="8" customWidth="1"/>
    <col min="6643" max="6643" width="6.7109375" style="8" bestFit="1" customWidth="1"/>
    <col min="6644" max="6644" width="6.140625" style="8" customWidth="1"/>
    <col min="6645" max="6645" width="5" style="8" customWidth="1"/>
    <col min="6646" max="6646" width="6.42578125" style="8" customWidth="1"/>
    <col min="6647" max="6649" width="5.42578125" style="8" customWidth="1"/>
    <col min="6650" max="6650" width="5.28515625" style="8" customWidth="1"/>
    <col min="6651" max="6651" width="5.42578125" style="8" customWidth="1"/>
    <col min="6652" max="6652" width="5.7109375" style="8" bestFit="1" customWidth="1"/>
    <col min="6653" max="6653" width="9.42578125" style="8" customWidth="1"/>
    <col min="6654" max="6654" width="10.140625" style="8" customWidth="1"/>
    <col min="6655" max="6655" width="9.140625" style="8" customWidth="1"/>
    <col min="6656" max="6656" width="9.5703125" style="8" customWidth="1"/>
    <col min="6657" max="6657" width="5.28515625" style="8" bestFit="1" customWidth="1"/>
    <col min="6658" max="6658" width="5.140625" style="8" customWidth="1"/>
    <col min="6659" max="6659" width="7.42578125" style="8" bestFit="1" customWidth="1"/>
    <col min="6660" max="6660" width="8.5703125" style="8" bestFit="1" customWidth="1"/>
    <col min="6661" max="6663" width="13.140625" style="8" bestFit="1" customWidth="1"/>
    <col min="6664" max="6664" width="13" style="8"/>
    <col min="6665" max="6665" width="29.42578125" style="8" bestFit="1" customWidth="1"/>
    <col min="6666" max="6894" width="13" style="8"/>
    <col min="6895" max="6895" width="4.5703125" style="8" customWidth="1"/>
    <col min="6896" max="6896" width="23.5703125" style="8" customWidth="1"/>
    <col min="6897" max="6897" width="30.28515625" style="8" customWidth="1"/>
    <col min="6898" max="6898" width="10.42578125" style="8" customWidth="1"/>
    <col min="6899" max="6899" width="6.7109375" style="8" bestFit="1" customWidth="1"/>
    <col min="6900" max="6900" width="6.140625" style="8" customWidth="1"/>
    <col min="6901" max="6901" width="5" style="8" customWidth="1"/>
    <col min="6902" max="6902" width="6.42578125" style="8" customWidth="1"/>
    <col min="6903" max="6905" width="5.42578125" style="8" customWidth="1"/>
    <col min="6906" max="6906" width="5.28515625" style="8" customWidth="1"/>
    <col min="6907" max="6907" width="5.42578125" style="8" customWidth="1"/>
    <col min="6908" max="6908" width="5.7109375" style="8" bestFit="1" customWidth="1"/>
    <col min="6909" max="6909" width="9.42578125" style="8" customWidth="1"/>
    <col min="6910" max="6910" width="10.140625" style="8" customWidth="1"/>
    <col min="6911" max="6911" width="9.140625" style="8" customWidth="1"/>
    <col min="6912" max="6912" width="9.5703125" style="8" customWidth="1"/>
    <col min="6913" max="6913" width="5.28515625" style="8" bestFit="1" customWidth="1"/>
    <col min="6914" max="6914" width="5.140625" style="8" customWidth="1"/>
    <col min="6915" max="6915" width="7.42578125" style="8" bestFit="1" customWidth="1"/>
    <col min="6916" max="6916" width="8.5703125" style="8" bestFit="1" customWidth="1"/>
    <col min="6917" max="6919" width="13.140625" style="8" bestFit="1" customWidth="1"/>
    <col min="6920" max="6920" width="13" style="8"/>
    <col min="6921" max="6921" width="29.42578125" style="8" bestFit="1" customWidth="1"/>
    <col min="6922" max="7150" width="13" style="8"/>
    <col min="7151" max="7151" width="4.5703125" style="8" customWidth="1"/>
    <col min="7152" max="7152" width="23.5703125" style="8" customWidth="1"/>
    <col min="7153" max="7153" width="30.28515625" style="8" customWidth="1"/>
    <col min="7154" max="7154" width="10.42578125" style="8" customWidth="1"/>
    <col min="7155" max="7155" width="6.7109375" style="8" bestFit="1" customWidth="1"/>
    <col min="7156" max="7156" width="6.140625" style="8" customWidth="1"/>
    <col min="7157" max="7157" width="5" style="8" customWidth="1"/>
    <col min="7158" max="7158" width="6.42578125" style="8" customWidth="1"/>
    <col min="7159" max="7161" width="5.42578125" style="8" customWidth="1"/>
    <col min="7162" max="7162" width="5.28515625" style="8" customWidth="1"/>
    <col min="7163" max="7163" width="5.42578125" style="8" customWidth="1"/>
    <col min="7164" max="7164" width="5.7109375" style="8" bestFit="1" customWidth="1"/>
    <col min="7165" max="7165" width="9.42578125" style="8" customWidth="1"/>
    <col min="7166" max="7166" width="10.140625" style="8" customWidth="1"/>
    <col min="7167" max="7167" width="9.140625" style="8" customWidth="1"/>
    <col min="7168" max="7168" width="9.5703125" style="8" customWidth="1"/>
    <col min="7169" max="7169" width="5.28515625" style="8" bestFit="1" customWidth="1"/>
    <col min="7170" max="7170" width="5.140625" style="8" customWidth="1"/>
    <col min="7171" max="7171" width="7.42578125" style="8" bestFit="1" customWidth="1"/>
    <col min="7172" max="7172" width="8.5703125" style="8" bestFit="1" customWidth="1"/>
    <col min="7173" max="7175" width="13.140625" style="8" bestFit="1" customWidth="1"/>
    <col min="7176" max="7176" width="13" style="8"/>
    <col min="7177" max="7177" width="29.42578125" style="8" bestFit="1" customWidth="1"/>
    <col min="7178" max="7406" width="13" style="8"/>
    <col min="7407" max="7407" width="4.5703125" style="8" customWidth="1"/>
    <col min="7408" max="7408" width="23.5703125" style="8" customWidth="1"/>
    <col min="7409" max="7409" width="30.28515625" style="8" customWidth="1"/>
    <col min="7410" max="7410" width="10.42578125" style="8" customWidth="1"/>
    <col min="7411" max="7411" width="6.7109375" style="8" bestFit="1" customWidth="1"/>
    <col min="7412" max="7412" width="6.140625" style="8" customWidth="1"/>
    <col min="7413" max="7413" width="5" style="8" customWidth="1"/>
    <col min="7414" max="7414" width="6.42578125" style="8" customWidth="1"/>
    <col min="7415" max="7417" width="5.42578125" style="8" customWidth="1"/>
    <col min="7418" max="7418" width="5.28515625" style="8" customWidth="1"/>
    <col min="7419" max="7419" width="5.42578125" style="8" customWidth="1"/>
    <col min="7420" max="7420" width="5.7109375" style="8" bestFit="1" customWidth="1"/>
    <col min="7421" max="7421" width="9.42578125" style="8" customWidth="1"/>
    <col min="7422" max="7422" width="10.140625" style="8" customWidth="1"/>
    <col min="7423" max="7423" width="9.140625" style="8" customWidth="1"/>
    <col min="7424" max="7424" width="9.5703125" style="8" customWidth="1"/>
    <col min="7425" max="7425" width="5.28515625" style="8" bestFit="1" customWidth="1"/>
    <col min="7426" max="7426" width="5.140625" style="8" customWidth="1"/>
    <col min="7427" max="7427" width="7.42578125" style="8" bestFit="1" customWidth="1"/>
    <col min="7428" max="7428" width="8.5703125" style="8" bestFit="1" customWidth="1"/>
    <col min="7429" max="7431" width="13.140625" style="8" bestFit="1" customWidth="1"/>
    <col min="7432" max="7432" width="13" style="8"/>
    <col min="7433" max="7433" width="29.42578125" style="8" bestFit="1" customWidth="1"/>
    <col min="7434" max="7662" width="13" style="8"/>
    <col min="7663" max="7663" width="4.5703125" style="8" customWidth="1"/>
    <col min="7664" max="7664" width="23.5703125" style="8" customWidth="1"/>
    <col min="7665" max="7665" width="30.28515625" style="8" customWidth="1"/>
    <col min="7666" max="7666" width="10.42578125" style="8" customWidth="1"/>
    <col min="7667" max="7667" width="6.7109375" style="8" bestFit="1" customWidth="1"/>
    <col min="7668" max="7668" width="6.140625" style="8" customWidth="1"/>
    <col min="7669" max="7669" width="5" style="8" customWidth="1"/>
    <col min="7670" max="7670" width="6.42578125" style="8" customWidth="1"/>
    <col min="7671" max="7673" width="5.42578125" style="8" customWidth="1"/>
    <col min="7674" max="7674" width="5.28515625" style="8" customWidth="1"/>
    <col min="7675" max="7675" width="5.42578125" style="8" customWidth="1"/>
    <col min="7676" max="7676" width="5.7109375" style="8" bestFit="1" customWidth="1"/>
    <col min="7677" max="7677" width="9.42578125" style="8" customWidth="1"/>
    <col min="7678" max="7678" width="10.140625" style="8" customWidth="1"/>
    <col min="7679" max="7679" width="9.140625" style="8" customWidth="1"/>
    <col min="7680" max="7680" width="9.5703125" style="8" customWidth="1"/>
    <col min="7681" max="7681" width="5.28515625" style="8" bestFit="1" customWidth="1"/>
    <col min="7682" max="7682" width="5.140625" style="8" customWidth="1"/>
    <col min="7683" max="7683" width="7.42578125" style="8" bestFit="1" customWidth="1"/>
    <col min="7684" max="7684" width="8.5703125" style="8" bestFit="1" customWidth="1"/>
    <col min="7685" max="7687" width="13.140625" style="8" bestFit="1" customWidth="1"/>
    <col min="7688" max="7688" width="13" style="8"/>
    <col min="7689" max="7689" width="29.42578125" style="8" bestFit="1" customWidth="1"/>
    <col min="7690" max="7918" width="13" style="8"/>
    <col min="7919" max="7919" width="4.5703125" style="8" customWidth="1"/>
    <col min="7920" max="7920" width="23.5703125" style="8" customWidth="1"/>
    <col min="7921" max="7921" width="30.28515625" style="8" customWidth="1"/>
    <col min="7922" max="7922" width="10.42578125" style="8" customWidth="1"/>
    <col min="7923" max="7923" width="6.7109375" style="8" bestFit="1" customWidth="1"/>
    <col min="7924" max="7924" width="6.140625" style="8" customWidth="1"/>
    <col min="7925" max="7925" width="5" style="8" customWidth="1"/>
    <col min="7926" max="7926" width="6.42578125" style="8" customWidth="1"/>
    <col min="7927" max="7929" width="5.42578125" style="8" customWidth="1"/>
    <col min="7930" max="7930" width="5.28515625" style="8" customWidth="1"/>
    <col min="7931" max="7931" width="5.42578125" style="8" customWidth="1"/>
    <col min="7932" max="7932" width="5.7109375" style="8" bestFit="1" customWidth="1"/>
    <col min="7933" max="7933" width="9.42578125" style="8" customWidth="1"/>
    <col min="7934" max="7934" width="10.140625" style="8" customWidth="1"/>
    <col min="7935" max="7935" width="9.140625" style="8" customWidth="1"/>
    <col min="7936" max="7936" width="9.5703125" style="8" customWidth="1"/>
    <col min="7937" max="7937" width="5.28515625" style="8" bestFit="1" customWidth="1"/>
    <col min="7938" max="7938" width="5.140625" style="8" customWidth="1"/>
    <col min="7939" max="7939" width="7.42578125" style="8" bestFit="1" customWidth="1"/>
    <col min="7940" max="7940" width="8.5703125" style="8" bestFit="1" customWidth="1"/>
    <col min="7941" max="7943" width="13.140625" style="8" bestFit="1" customWidth="1"/>
    <col min="7944" max="7944" width="13" style="8"/>
    <col min="7945" max="7945" width="29.42578125" style="8" bestFit="1" customWidth="1"/>
    <col min="7946" max="8174" width="13" style="8"/>
    <col min="8175" max="8175" width="4.5703125" style="8" customWidth="1"/>
    <col min="8176" max="8176" width="23.5703125" style="8" customWidth="1"/>
    <col min="8177" max="8177" width="30.28515625" style="8" customWidth="1"/>
    <col min="8178" max="8178" width="10.42578125" style="8" customWidth="1"/>
    <col min="8179" max="8179" width="6.7109375" style="8" bestFit="1" customWidth="1"/>
    <col min="8180" max="8180" width="6.140625" style="8" customWidth="1"/>
    <col min="8181" max="8181" width="5" style="8" customWidth="1"/>
    <col min="8182" max="8182" width="6.42578125" style="8" customWidth="1"/>
    <col min="8183" max="8185" width="5.42578125" style="8" customWidth="1"/>
    <col min="8186" max="8186" width="5.28515625" style="8" customWidth="1"/>
    <col min="8187" max="8187" width="5.42578125" style="8" customWidth="1"/>
    <col min="8188" max="8188" width="5.7109375" style="8" bestFit="1" customWidth="1"/>
    <col min="8189" max="8189" width="9.42578125" style="8" customWidth="1"/>
    <col min="8190" max="8190" width="10.140625" style="8" customWidth="1"/>
    <col min="8191" max="8191" width="9.140625" style="8" customWidth="1"/>
    <col min="8192" max="8192" width="9.5703125" style="8" customWidth="1"/>
    <col min="8193" max="8193" width="5.28515625" style="8" bestFit="1" customWidth="1"/>
    <col min="8194" max="8194" width="5.140625" style="8" customWidth="1"/>
    <col min="8195" max="8195" width="7.42578125" style="8" bestFit="1" customWidth="1"/>
    <col min="8196" max="8196" width="8.5703125" style="8" bestFit="1" customWidth="1"/>
    <col min="8197" max="8199" width="13.140625" style="8" bestFit="1" customWidth="1"/>
    <col min="8200" max="8200" width="13" style="8"/>
    <col min="8201" max="8201" width="29.42578125" style="8" bestFit="1" customWidth="1"/>
    <col min="8202" max="8430" width="13" style="8"/>
    <col min="8431" max="8431" width="4.5703125" style="8" customWidth="1"/>
    <col min="8432" max="8432" width="23.5703125" style="8" customWidth="1"/>
    <col min="8433" max="8433" width="30.28515625" style="8" customWidth="1"/>
    <col min="8434" max="8434" width="10.42578125" style="8" customWidth="1"/>
    <col min="8435" max="8435" width="6.7109375" style="8" bestFit="1" customWidth="1"/>
    <col min="8436" max="8436" width="6.140625" style="8" customWidth="1"/>
    <col min="8437" max="8437" width="5" style="8" customWidth="1"/>
    <col min="8438" max="8438" width="6.42578125" style="8" customWidth="1"/>
    <col min="8439" max="8441" width="5.42578125" style="8" customWidth="1"/>
    <col min="8442" max="8442" width="5.28515625" style="8" customWidth="1"/>
    <col min="8443" max="8443" width="5.42578125" style="8" customWidth="1"/>
    <col min="8444" max="8444" width="5.7109375" style="8" bestFit="1" customWidth="1"/>
    <col min="8445" max="8445" width="9.42578125" style="8" customWidth="1"/>
    <col min="8446" max="8446" width="10.140625" style="8" customWidth="1"/>
    <col min="8447" max="8447" width="9.140625" style="8" customWidth="1"/>
    <col min="8448" max="8448" width="9.5703125" style="8" customWidth="1"/>
    <col min="8449" max="8449" width="5.28515625" style="8" bestFit="1" customWidth="1"/>
    <col min="8450" max="8450" width="5.140625" style="8" customWidth="1"/>
    <col min="8451" max="8451" width="7.42578125" style="8" bestFit="1" customWidth="1"/>
    <col min="8452" max="8452" width="8.5703125" style="8" bestFit="1" customWidth="1"/>
    <col min="8453" max="8455" width="13.140625" style="8" bestFit="1" customWidth="1"/>
    <col min="8456" max="8456" width="13" style="8"/>
    <col min="8457" max="8457" width="29.42578125" style="8" bestFit="1" customWidth="1"/>
    <col min="8458" max="8686" width="13" style="8"/>
    <col min="8687" max="8687" width="4.5703125" style="8" customWidth="1"/>
    <col min="8688" max="8688" width="23.5703125" style="8" customWidth="1"/>
    <col min="8689" max="8689" width="30.28515625" style="8" customWidth="1"/>
    <col min="8690" max="8690" width="10.42578125" style="8" customWidth="1"/>
    <col min="8691" max="8691" width="6.7109375" style="8" bestFit="1" customWidth="1"/>
    <col min="8692" max="8692" width="6.140625" style="8" customWidth="1"/>
    <col min="8693" max="8693" width="5" style="8" customWidth="1"/>
    <col min="8694" max="8694" width="6.42578125" style="8" customWidth="1"/>
    <col min="8695" max="8697" width="5.42578125" style="8" customWidth="1"/>
    <col min="8698" max="8698" width="5.28515625" style="8" customWidth="1"/>
    <col min="8699" max="8699" width="5.42578125" style="8" customWidth="1"/>
    <col min="8700" max="8700" width="5.7109375" style="8" bestFit="1" customWidth="1"/>
    <col min="8701" max="8701" width="9.42578125" style="8" customWidth="1"/>
    <col min="8702" max="8702" width="10.140625" style="8" customWidth="1"/>
    <col min="8703" max="8703" width="9.140625" style="8" customWidth="1"/>
    <col min="8704" max="8704" width="9.5703125" style="8" customWidth="1"/>
    <col min="8705" max="8705" width="5.28515625" style="8" bestFit="1" customWidth="1"/>
    <col min="8706" max="8706" width="5.140625" style="8" customWidth="1"/>
    <col min="8707" max="8707" width="7.42578125" style="8" bestFit="1" customWidth="1"/>
    <col min="8708" max="8708" width="8.5703125" style="8" bestFit="1" customWidth="1"/>
    <col min="8709" max="8711" width="13.140625" style="8" bestFit="1" customWidth="1"/>
    <col min="8712" max="8712" width="13" style="8"/>
    <col min="8713" max="8713" width="29.42578125" style="8" bestFit="1" customWidth="1"/>
    <col min="8714" max="8942" width="13" style="8"/>
    <col min="8943" max="8943" width="4.5703125" style="8" customWidth="1"/>
    <col min="8944" max="8944" width="23.5703125" style="8" customWidth="1"/>
    <col min="8945" max="8945" width="30.28515625" style="8" customWidth="1"/>
    <col min="8946" max="8946" width="10.42578125" style="8" customWidth="1"/>
    <col min="8947" max="8947" width="6.7109375" style="8" bestFit="1" customWidth="1"/>
    <col min="8948" max="8948" width="6.140625" style="8" customWidth="1"/>
    <col min="8949" max="8949" width="5" style="8" customWidth="1"/>
    <col min="8950" max="8950" width="6.42578125" style="8" customWidth="1"/>
    <col min="8951" max="8953" width="5.42578125" style="8" customWidth="1"/>
    <col min="8954" max="8954" width="5.28515625" style="8" customWidth="1"/>
    <col min="8955" max="8955" width="5.42578125" style="8" customWidth="1"/>
    <col min="8956" max="8956" width="5.7109375" style="8" bestFit="1" customWidth="1"/>
    <col min="8957" max="8957" width="9.42578125" style="8" customWidth="1"/>
    <col min="8958" max="8958" width="10.140625" style="8" customWidth="1"/>
    <col min="8959" max="8959" width="9.140625" style="8" customWidth="1"/>
    <col min="8960" max="8960" width="9.5703125" style="8" customWidth="1"/>
    <col min="8961" max="8961" width="5.28515625" style="8" bestFit="1" customWidth="1"/>
    <col min="8962" max="8962" width="5.140625" style="8" customWidth="1"/>
    <col min="8963" max="8963" width="7.42578125" style="8" bestFit="1" customWidth="1"/>
    <col min="8964" max="8964" width="8.5703125" style="8" bestFit="1" customWidth="1"/>
    <col min="8965" max="8967" width="13.140625" style="8" bestFit="1" customWidth="1"/>
    <col min="8968" max="8968" width="13" style="8"/>
    <col min="8969" max="8969" width="29.42578125" style="8" bestFit="1" customWidth="1"/>
    <col min="8970" max="9198" width="13" style="8"/>
    <col min="9199" max="9199" width="4.5703125" style="8" customWidth="1"/>
    <col min="9200" max="9200" width="23.5703125" style="8" customWidth="1"/>
    <col min="9201" max="9201" width="30.28515625" style="8" customWidth="1"/>
    <col min="9202" max="9202" width="10.42578125" style="8" customWidth="1"/>
    <col min="9203" max="9203" width="6.7109375" style="8" bestFit="1" customWidth="1"/>
    <col min="9204" max="9204" width="6.140625" style="8" customWidth="1"/>
    <col min="9205" max="9205" width="5" style="8" customWidth="1"/>
    <col min="9206" max="9206" width="6.42578125" style="8" customWidth="1"/>
    <col min="9207" max="9209" width="5.42578125" style="8" customWidth="1"/>
    <col min="9210" max="9210" width="5.28515625" style="8" customWidth="1"/>
    <col min="9211" max="9211" width="5.42578125" style="8" customWidth="1"/>
    <col min="9212" max="9212" width="5.7109375" style="8" bestFit="1" customWidth="1"/>
    <col min="9213" max="9213" width="9.42578125" style="8" customWidth="1"/>
    <col min="9214" max="9214" width="10.140625" style="8" customWidth="1"/>
    <col min="9215" max="9215" width="9.140625" style="8" customWidth="1"/>
    <col min="9216" max="9216" width="9.5703125" style="8" customWidth="1"/>
    <col min="9217" max="9217" width="5.28515625" style="8" bestFit="1" customWidth="1"/>
    <col min="9218" max="9218" width="5.140625" style="8" customWidth="1"/>
    <col min="9219" max="9219" width="7.42578125" style="8" bestFit="1" customWidth="1"/>
    <col min="9220" max="9220" width="8.5703125" style="8" bestFit="1" customWidth="1"/>
    <col min="9221" max="9223" width="13.140625" style="8" bestFit="1" customWidth="1"/>
    <col min="9224" max="9224" width="13" style="8"/>
    <col min="9225" max="9225" width="29.42578125" style="8" bestFit="1" customWidth="1"/>
    <col min="9226" max="9454" width="13" style="8"/>
    <col min="9455" max="9455" width="4.5703125" style="8" customWidth="1"/>
    <col min="9456" max="9456" width="23.5703125" style="8" customWidth="1"/>
    <col min="9457" max="9457" width="30.28515625" style="8" customWidth="1"/>
    <col min="9458" max="9458" width="10.42578125" style="8" customWidth="1"/>
    <col min="9459" max="9459" width="6.7109375" style="8" bestFit="1" customWidth="1"/>
    <col min="9460" max="9460" width="6.140625" style="8" customWidth="1"/>
    <col min="9461" max="9461" width="5" style="8" customWidth="1"/>
    <col min="9462" max="9462" width="6.42578125" style="8" customWidth="1"/>
    <col min="9463" max="9465" width="5.42578125" style="8" customWidth="1"/>
    <col min="9466" max="9466" width="5.28515625" style="8" customWidth="1"/>
    <col min="9467" max="9467" width="5.42578125" style="8" customWidth="1"/>
    <col min="9468" max="9468" width="5.7109375" style="8" bestFit="1" customWidth="1"/>
    <col min="9469" max="9469" width="9.42578125" style="8" customWidth="1"/>
    <col min="9470" max="9470" width="10.140625" style="8" customWidth="1"/>
    <col min="9471" max="9471" width="9.140625" style="8" customWidth="1"/>
    <col min="9472" max="9472" width="9.5703125" style="8" customWidth="1"/>
    <col min="9473" max="9473" width="5.28515625" style="8" bestFit="1" customWidth="1"/>
    <col min="9474" max="9474" width="5.140625" style="8" customWidth="1"/>
    <col min="9475" max="9475" width="7.42578125" style="8" bestFit="1" customWidth="1"/>
    <col min="9476" max="9476" width="8.5703125" style="8" bestFit="1" customWidth="1"/>
    <col min="9477" max="9479" width="13.140625" style="8" bestFit="1" customWidth="1"/>
    <col min="9480" max="9480" width="13" style="8"/>
    <col min="9481" max="9481" width="29.42578125" style="8" bestFit="1" customWidth="1"/>
    <col min="9482" max="9710" width="13" style="8"/>
    <col min="9711" max="9711" width="4.5703125" style="8" customWidth="1"/>
    <col min="9712" max="9712" width="23.5703125" style="8" customWidth="1"/>
    <col min="9713" max="9713" width="30.28515625" style="8" customWidth="1"/>
    <col min="9714" max="9714" width="10.42578125" style="8" customWidth="1"/>
    <col min="9715" max="9715" width="6.7109375" style="8" bestFit="1" customWidth="1"/>
    <col min="9716" max="9716" width="6.140625" style="8" customWidth="1"/>
    <col min="9717" max="9717" width="5" style="8" customWidth="1"/>
    <col min="9718" max="9718" width="6.42578125" style="8" customWidth="1"/>
    <col min="9719" max="9721" width="5.42578125" style="8" customWidth="1"/>
    <col min="9722" max="9722" width="5.28515625" style="8" customWidth="1"/>
    <col min="9723" max="9723" width="5.42578125" style="8" customWidth="1"/>
    <col min="9724" max="9724" width="5.7109375" style="8" bestFit="1" customWidth="1"/>
    <col min="9725" max="9725" width="9.42578125" style="8" customWidth="1"/>
    <col min="9726" max="9726" width="10.140625" style="8" customWidth="1"/>
    <col min="9727" max="9727" width="9.140625" style="8" customWidth="1"/>
    <col min="9728" max="9728" width="9.5703125" style="8" customWidth="1"/>
    <col min="9729" max="9729" width="5.28515625" style="8" bestFit="1" customWidth="1"/>
    <col min="9730" max="9730" width="5.140625" style="8" customWidth="1"/>
    <col min="9731" max="9731" width="7.42578125" style="8" bestFit="1" customWidth="1"/>
    <col min="9732" max="9732" width="8.5703125" style="8" bestFit="1" customWidth="1"/>
    <col min="9733" max="9735" width="13.140625" style="8" bestFit="1" customWidth="1"/>
    <col min="9736" max="9736" width="13" style="8"/>
    <col min="9737" max="9737" width="29.42578125" style="8" bestFit="1" customWidth="1"/>
    <col min="9738" max="9966" width="13" style="8"/>
    <col min="9967" max="9967" width="4.5703125" style="8" customWidth="1"/>
    <col min="9968" max="9968" width="23.5703125" style="8" customWidth="1"/>
    <col min="9969" max="9969" width="30.28515625" style="8" customWidth="1"/>
    <col min="9970" max="9970" width="10.42578125" style="8" customWidth="1"/>
    <col min="9971" max="9971" width="6.7109375" style="8" bestFit="1" customWidth="1"/>
    <col min="9972" max="9972" width="6.140625" style="8" customWidth="1"/>
    <col min="9973" max="9973" width="5" style="8" customWidth="1"/>
    <col min="9974" max="9974" width="6.42578125" style="8" customWidth="1"/>
    <col min="9975" max="9977" width="5.42578125" style="8" customWidth="1"/>
    <col min="9978" max="9978" width="5.28515625" style="8" customWidth="1"/>
    <col min="9979" max="9979" width="5.42578125" style="8" customWidth="1"/>
    <col min="9980" max="9980" width="5.7109375" style="8" bestFit="1" customWidth="1"/>
    <col min="9981" max="9981" width="9.42578125" style="8" customWidth="1"/>
    <col min="9982" max="9982" width="10.140625" style="8" customWidth="1"/>
    <col min="9983" max="9983" width="9.140625" style="8" customWidth="1"/>
    <col min="9984" max="9984" width="9.5703125" style="8" customWidth="1"/>
    <col min="9985" max="9985" width="5.28515625" style="8" bestFit="1" customWidth="1"/>
    <col min="9986" max="9986" width="5.140625" style="8" customWidth="1"/>
    <col min="9987" max="9987" width="7.42578125" style="8" bestFit="1" customWidth="1"/>
    <col min="9988" max="9988" width="8.5703125" style="8" bestFit="1" customWidth="1"/>
    <col min="9989" max="9991" width="13.140625" style="8" bestFit="1" customWidth="1"/>
    <col min="9992" max="9992" width="13" style="8"/>
    <col min="9993" max="9993" width="29.42578125" style="8" bestFit="1" customWidth="1"/>
    <col min="9994" max="10222" width="13" style="8"/>
    <col min="10223" max="10223" width="4.5703125" style="8" customWidth="1"/>
    <col min="10224" max="10224" width="23.5703125" style="8" customWidth="1"/>
    <col min="10225" max="10225" width="30.28515625" style="8" customWidth="1"/>
    <col min="10226" max="10226" width="10.42578125" style="8" customWidth="1"/>
    <col min="10227" max="10227" width="6.7109375" style="8" bestFit="1" customWidth="1"/>
    <col min="10228" max="10228" width="6.140625" style="8" customWidth="1"/>
    <col min="10229" max="10229" width="5" style="8" customWidth="1"/>
    <col min="10230" max="10230" width="6.42578125" style="8" customWidth="1"/>
    <col min="10231" max="10233" width="5.42578125" style="8" customWidth="1"/>
    <col min="10234" max="10234" width="5.28515625" style="8" customWidth="1"/>
    <col min="10235" max="10235" width="5.42578125" style="8" customWidth="1"/>
    <col min="10236" max="10236" width="5.7109375" style="8" bestFit="1" customWidth="1"/>
    <col min="10237" max="10237" width="9.42578125" style="8" customWidth="1"/>
    <col min="10238" max="10238" width="10.140625" style="8" customWidth="1"/>
    <col min="10239" max="10239" width="9.140625" style="8" customWidth="1"/>
    <col min="10240" max="10240" width="9.5703125" style="8" customWidth="1"/>
    <col min="10241" max="10241" width="5.28515625" style="8" bestFit="1" customWidth="1"/>
    <col min="10242" max="10242" width="5.140625" style="8" customWidth="1"/>
    <col min="10243" max="10243" width="7.42578125" style="8" bestFit="1" customWidth="1"/>
    <col min="10244" max="10244" width="8.5703125" style="8" bestFit="1" customWidth="1"/>
    <col min="10245" max="10247" width="13.140625" style="8" bestFit="1" customWidth="1"/>
    <col min="10248" max="10248" width="13" style="8"/>
    <col min="10249" max="10249" width="29.42578125" style="8" bestFit="1" customWidth="1"/>
    <col min="10250" max="10478" width="13" style="8"/>
    <col min="10479" max="10479" width="4.5703125" style="8" customWidth="1"/>
    <col min="10480" max="10480" width="23.5703125" style="8" customWidth="1"/>
    <col min="10481" max="10481" width="30.28515625" style="8" customWidth="1"/>
    <col min="10482" max="10482" width="10.42578125" style="8" customWidth="1"/>
    <col min="10483" max="10483" width="6.7109375" style="8" bestFit="1" customWidth="1"/>
    <col min="10484" max="10484" width="6.140625" style="8" customWidth="1"/>
    <col min="10485" max="10485" width="5" style="8" customWidth="1"/>
    <col min="10486" max="10486" width="6.42578125" style="8" customWidth="1"/>
    <col min="10487" max="10489" width="5.42578125" style="8" customWidth="1"/>
    <col min="10490" max="10490" width="5.28515625" style="8" customWidth="1"/>
    <col min="10491" max="10491" width="5.42578125" style="8" customWidth="1"/>
    <col min="10492" max="10492" width="5.7109375" style="8" bestFit="1" customWidth="1"/>
    <col min="10493" max="10493" width="9.42578125" style="8" customWidth="1"/>
    <col min="10494" max="10494" width="10.140625" style="8" customWidth="1"/>
    <col min="10495" max="10495" width="9.140625" style="8" customWidth="1"/>
    <col min="10496" max="10496" width="9.5703125" style="8" customWidth="1"/>
    <col min="10497" max="10497" width="5.28515625" style="8" bestFit="1" customWidth="1"/>
    <col min="10498" max="10498" width="5.140625" style="8" customWidth="1"/>
    <col min="10499" max="10499" width="7.42578125" style="8" bestFit="1" customWidth="1"/>
    <col min="10500" max="10500" width="8.5703125" style="8" bestFit="1" customWidth="1"/>
    <col min="10501" max="10503" width="13.140625" style="8" bestFit="1" customWidth="1"/>
    <col min="10504" max="10504" width="13" style="8"/>
    <col min="10505" max="10505" width="29.42578125" style="8" bestFit="1" customWidth="1"/>
    <col min="10506" max="10734" width="13" style="8"/>
    <col min="10735" max="10735" width="4.5703125" style="8" customWidth="1"/>
    <col min="10736" max="10736" width="23.5703125" style="8" customWidth="1"/>
    <col min="10737" max="10737" width="30.28515625" style="8" customWidth="1"/>
    <col min="10738" max="10738" width="10.42578125" style="8" customWidth="1"/>
    <col min="10739" max="10739" width="6.7109375" style="8" bestFit="1" customWidth="1"/>
    <col min="10740" max="10740" width="6.140625" style="8" customWidth="1"/>
    <col min="10741" max="10741" width="5" style="8" customWidth="1"/>
    <col min="10742" max="10742" width="6.42578125" style="8" customWidth="1"/>
    <col min="10743" max="10745" width="5.42578125" style="8" customWidth="1"/>
    <col min="10746" max="10746" width="5.28515625" style="8" customWidth="1"/>
    <col min="10747" max="10747" width="5.42578125" style="8" customWidth="1"/>
    <col min="10748" max="10748" width="5.7109375" style="8" bestFit="1" customWidth="1"/>
    <col min="10749" max="10749" width="9.42578125" style="8" customWidth="1"/>
    <col min="10750" max="10750" width="10.140625" style="8" customWidth="1"/>
    <col min="10751" max="10751" width="9.140625" style="8" customWidth="1"/>
    <col min="10752" max="10752" width="9.5703125" style="8" customWidth="1"/>
    <col min="10753" max="10753" width="5.28515625" style="8" bestFit="1" customWidth="1"/>
    <col min="10754" max="10754" width="5.140625" style="8" customWidth="1"/>
    <col min="10755" max="10755" width="7.42578125" style="8" bestFit="1" customWidth="1"/>
    <col min="10756" max="10756" width="8.5703125" style="8" bestFit="1" customWidth="1"/>
    <col min="10757" max="10759" width="13.140625" style="8" bestFit="1" customWidth="1"/>
    <col min="10760" max="10760" width="13" style="8"/>
    <col min="10761" max="10761" width="29.42578125" style="8" bestFit="1" customWidth="1"/>
    <col min="10762" max="10990" width="13" style="8"/>
    <col min="10991" max="10991" width="4.5703125" style="8" customWidth="1"/>
    <col min="10992" max="10992" width="23.5703125" style="8" customWidth="1"/>
    <col min="10993" max="10993" width="30.28515625" style="8" customWidth="1"/>
    <col min="10994" max="10994" width="10.42578125" style="8" customWidth="1"/>
    <col min="10995" max="10995" width="6.7109375" style="8" bestFit="1" customWidth="1"/>
    <col min="10996" max="10996" width="6.140625" style="8" customWidth="1"/>
    <col min="10997" max="10997" width="5" style="8" customWidth="1"/>
    <col min="10998" max="10998" width="6.42578125" style="8" customWidth="1"/>
    <col min="10999" max="11001" width="5.42578125" style="8" customWidth="1"/>
    <col min="11002" max="11002" width="5.28515625" style="8" customWidth="1"/>
    <col min="11003" max="11003" width="5.42578125" style="8" customWidth="1"/>
    <col min="11004" max="11004" width="5.7109375" style="8" bestFit="1" customWidth="1"/>
    <col min="11005" max="11005" width="9.42578125" style="8" customWidth="1"/>
    <col min="11006" max="11006" width="10.140625" style="8" customWidth="1"/>
    <col min="11007" max="11007" width="9.140625" style="8" customWidth="1"/>
    <col min="11008" max="11008" width="9.5703125" style="8" customWidth="1"/>
    <col min="11009" max="11009" width="5.28515625" style="8" bestFit="1" customWidth="1"/>
    <col min="11010" max="11010" width="5.140625" style="8" customWidth="1"/>
    <col min="11011" max="11011" width="7.42578125" style="8" bestFit="1" customWidth="1"/>
    <col min="11012" max="11012" width="8.5703125" style="8" bestFit="1" customWidth="1"/>
    <col min="11013" max="11015" width="13.140625" style="8" bestFit="1" customWidth="1"/>
    <col min="11016" max="11016" width="13" style="8"/>
    <col min="11017" max="11017" width="29.42578125" style="8" bestFit="1" customWidth="1"/>
    <col min="11018" max="11246" width="13" style="8"/>
    <col min="11247" max="11247" width="4.5703125" style="8" customWidth="1"/>
    <col min="11248" max="11248" width="23.5703125" style="8" customWidth="1"/>
    <col min="11249" max="11249" width="30.28515625" style="8" customWidth="1"/>
    <col min="11250" max="11250" width="10.42578125" style="8" customWidth="1"/>
    <col min="11251" max="11251" width="6.7109375" style="8" bestFit="1" customWidth="1"/>
    <col min="11252" max="11252" width="6.140625" style="8" customWidth="1"/>
    <col min="11253" max="11253" width="5" style="8" customWidth="1"/>
    <col min="11254" max="11254" width="6.42578125" style="8" customWidth="1"/>
    <col min="11255" max="11257" width="5.42578125" style="8" customWidth="1"/>
    <col min="11258" max="11258" width="5.28515625" style="8" customWidth="1"/>
    <col min="11259" max="11259" width="5.42578125" style="8" customWidth="1"/>
    <col min="11260" max="11260" width="5.7109375" style="8" bestFit="1" customWidth="1"/>
    <col min="11261" max="11261" width="9.42578125" style="8" customWidth="1"/>
    <col min="11262" max="11262" width="10.140625" style="8" customWidth="1"/>
    <col min="11263" max="11263" width="9.140625" style="8" customWidth="1"/>
    <col min="11264" max="11264" width="9.5703125" style="8" customWidth="1"/>
    <col min="11265" max="11265" width="5.28515625" style="8" bestFit="1" customWidth="1"/>
    <col min="11266" max="11266" width="5.140625" style="8" customWidth="1"/>
    <col min="11267" max="11267" width="7.42578125" style="8" bestFit="1" customWidth="1"/>
    <col min="11268" max="11268" width="8.5703125" style="8" bestFit="1" customWidth="1"/>
    <col min="11269" max="11271" width="13.140625" style="8" bestFit="1" customWidth="1"/>
    <col min="11272" max="11272" width="13" style="8"/>
    <col min="11273" max="11273" width="29.42578125" style="8" bestFit="1" customWidth="1"/>
    <col min="11274" max="11502" width="13" style="8"/>
    <col min="11503" max="11503" width="4.5703125" style="8" customWidth="1"/>
    <col min="11504" max="11504" width="23.5703125" style="8" customWidth="1"/>
    <col min="11505" max="11505" width="30.28515625" style="8" customWidth="1"/>
    <col min="11506" max="11506" width="10.42578125" style="8" customWidth="1"/>
    <col min="11507" max="11507" width="6.7109375" style="8" bestFit="1" customWidth="1"/>
    <col min="11508" max="11508" width="6.140625" style="8" customWidth="1"/>
    <col min="11509" max="11509" width="5" style="8" customWidth="1"/>
    <col min="11510" max="11510" width="6.42578125" style="8" customWidth="1"/>
    <col min="11511" max="11513" width="5.42578125" style="8" customWidth="1"/>
    <col min="11514" max="11514" width="5.28515625" style="8" customWidth="1"/>
    <col min="11515" max="11515" width="5.42578125" style="8" customWidth="1"/>
    <col min="11516" max="11516" width="5.7109375" style="8" bestFit="1" customWidth="1"/>
    <col min="11517" max="11517" width="9.42578125" style="8" customWidth="1"/>
    <col min="11518" max="11518" width="10.140625" style="8" customWidth="1"/>
    <col min="11519" max="11519" width="9.140625" style="8" customWidth="1"/>
    <col min="11520" max="11520" width="9.5703125" style="8" customWidth="1"/>
    <col min="11521" max="11521" width="5.28515625" style="8" bestFit="1" customWidth="1"/>
    <col min="11522" max="11522" width="5.140625" style="8" customWidth="1"/>
    <col min="11523" max="11523" width="7.42578125" style="8" bestFit="1" customWidth="1"/>
    <col min="11524" max="11524" width="8.5703125" style="8" bestFit="1" customWidth="1"/>
    <col min="11525" max="11527" width="13.140625" style="8" bestFit="1" customWidth="1"/>
    <col min="11528" max="11528" width="13" style="8"/>
    <col min="11529" max="11529" width="29.42578125" style="8" bestFit="1" customWidth="1"/>
    <col min="11530" max="11758" width="13" style="8"/>
    <col min="11759" max="11759" width="4.5703125" style="8" customWidth="1"/>
    <col min="11760" max="11760" width="23.5703125" style="8" customWidth="1"/>
    <col min="11761" max="11761" width="30.28515625" style="8" customWidth="1"/>
    <col min="11762" max="11762" width="10.42578125" style="8" customWidth="1"/>
    <col min="11763" max="11763" width="6.7109375" style="8" bestFit="1" customWidth="1"/>
    <col min="11764" max="11764" width="6.140625" style="8" customWidth="1"/>
    <col min="11765" max="11765" width="5" style="8" customWidth="1"/>
    <col min="11766" max="11766" width="6.42578125" style="8" customWidth="1"/>
    <col min="11767" max="11769" width="5.42578125" style="8" customWidth="1"/>
    <col min="11770" max="11770" width="5.28515625" style="8" customWidth="1"/>
    <col min="11771" max="11771" width="5.42578125" style="8" customWidth="1"/>
    <col min="11772" max="11772" width="5.7109375" style="8" bestFit="1" customWidth="1"/>
    <col min="11773" max="11773" width="9.42578125" style="8" customWidth="1"/>
    <col min="11774" max="11774" width="10.140625" style="8" customWidth="1"/>
    <col min="11775" max="11775" width="9.140625" style="8" customWidth="1"/>
    <col min="11776" max="11776" width="9.5703125" style="8" customWidth="1"/>
    <col min="11777" max="11777" width="5.28515625" style="8" bestFit="1" customWidth="1"/>
    <col min="11778" max="11778" width="5.140625" style="8" customWidth="1"/>
    <col min="11779" max="11779" width="7.42578125" style="8" bestFit="1" customWidth="1"/>
    <col min="11780" max="11780" width="8.5703125" style="8" bestFit="1" customWidth="1"/>
    <col min="11781" max="11783" width="13.140625" style="8" bestFit="1" customWidth="1"/>
    <col min="11784" max="11784" width="13" style="8"/>
    <col min="11785" max="11785" width="29.42578125" style="8" bestFit="1" customWidth="1"/>
    <col min="11786" max="12014" width="13" style="8"/>
    <col min="12015" max="12015" width="4.5703125" style="8" customWidth="1"/>
    <col min="12016" max="12016" width="23.5703125" style="8" customWidth="1"/>
    <col min="12017" max="12017" width="30.28515625" style="8" customWidth="1"/>
    <col min="12018" max="12018" width="10.42578125" style="8" customWidth="1"/>
    <col min="12019" max="12019" width="6.7109375" style="8" bestFit="1" customWidth="1"/>
    <col min="12020" max="12020" width="6.140625" style="8" customWidth="1"/>
    <col min="12021" max="12021" width="5" style="8" customWidth="1"/>
    <col min="12022" max="12022" width="6.42578125" style="8" customWidth="1"/>
    <col min="12023" max="12025" width="5.42578125" style="8" customWidth="1"/>
    <col min="12026" max="12026" width="5.28515625" style="8" customWidth="1"/>
    <col min="12027" max="12027" width="5.42578125" style="8" customWidth="1"/>
    <col min="12028" max="12028" width="5.7109375" style="8" bestFit="1" customWidth="1"/>
    <col min="12029" max="12029" width="9.42578125" style="8" customWidth="1"/>
    <col min="12030" max="12030" width="10.140625" style="8" customWidth="1"/>
    <col min="12031" max="12031" width="9.140625" style="8" customWidth="1"/>
    <col min="12032" max="12032" width="9.5703125" style="8" customWidth="1"/>
    <col min="12033" max="12033" width="5.28515625" style="8" bestFit="1" customWidth="1"/>
    <col min="12034" max="12034" width="5.140625" style="8" customWidth="1"/>
    <col min="12035" max="12035" width="7.42578125" style="8" bestFit="1" customWidth="1"/>
    <col min="12036" max="12036" width="8.5703125" style="8" bestFit="1" customWidth="1"/>
    <col min="12037" max="12039" width="13.140625" style="8" bestFit="1" customWidth="1"/>
    <col min="12040" max="12040" width="13" style="8"/>
    <col min="12041" max="12041" width="29.42578125" style="8" bestFit="1" customWidth="1"/>
    <col min="12042" max="12270" width="13" style="8"/>
    <col min="12271" max="12271" width="4.5703125" style="8" customWidth="1"/>
    <col min="12272" max="12272" width="23.5703125" style="8" customWidth="1"/>
    <col min="12273" max="12273" width="30.28515625" style="8" customWidth="1"/>
    <col min="12274" max="12274" width="10.42578125" style="8" customWidth="1"/>
    <col min="12275" max="12275" width="6.7109375" style="8" bestFit="1" customWidth="1"/>
    <col min="12276" max="12276" width="6.140625" style="8" customWidth="1"/>
    <col min="12277" max="12277" width="5" style="8" customWidth="1"/>
    <col min="12278" max="12278" width="6.42578125" style="8" customWidth="1"/>
    <col min="12279" max="12281" width="5.42578125" style="8" customWidth="1"/>
    <col min="12282" max="12282" width="5.28515625" style="8" customWidth="1"/>
    <col min="12283" max="12283" width="5.42578125" style="8" customWidth="1"/>
    <col min="12284" max="12284" width="5.7109375" style="8" bestFit="1" customWidth="1"/>
    <col min="12285" max="12285" width="9.42578125" style="8" customWidth="1"/>
    <col min="12286" max="12286" width="10.140625" style="8" customWidth="1"/>
    <col min="12287" max="12287" width="9.140625" style="8" customWidth="1"/>
    <col min="12288" max="12288" width="9.5703125" style="8" customWidth="1"/>
    <col min="12289" max="12289" width="5.28515625" style="8" bestFit="1" customWidth="1"/>
    <col min="12290" max="12290" width="5.140625" style="8" customWidth="1"/>
    <col min="12291" max="12291" width="7.42578125" style="8" bestFit="1" customWidth="1"/>
    <col min="12292" max="12292" width="8.5703125" style="8" bestFit="1" customWidth="1"/>
    <col min="12293" max="12295" width="13.140625" style="8" bestFit="1" customWidth="1"/>
    <col min="12296" max="12296" width="13" style="8"/>
    <col min="12297" max="12297" width="29.42578125" style="8" bestFit="1" customWidth="1"/>
    <col min="12298" max="12526" width="13" style="8"/>
    <col min="12527" max="12527" width="4.5703125" style="8" customWidth="1"/>
    <col min="12528" max="12528" width="23.5703125" style="8" customWidth="1"/>
    <col min="12529" max="12529" width="30.28515625" style="8" customWidth="1"/>
    <col min="12530" max="12530" width="10.42578125" style="8" customWidth="1"/>
    <col min="12531" max="12531" width="6.7109375" style="8" bestFit="1" customWidth="1"/>
    <col min="12532" max="12532" width="6.140625" style="8" customWidth="1"/>
    <col min="12533" max="12533" width="5" style="8" customWidth="1"/>
    <col min="12534" max="12534" width="6.42578125" style="8" customWidth="1"/>
    <col min="12535" max="12537" width="5.42578125" style="8" customWidth="1"/>
    <col min="12538" max="12538" width="5.28515625" style="8" customWidth="1"/>
    <col min="12539" max="12539" width="5.42578125" style="8" customWidth="1"/>
    <col min="12540" max="12540" width="5.7109375" style="8" bestFit="1" customWidth="1"/>
    <col min="12541" max="12541" width="9.42578125" style="8" customWidth="1"/>
    <col min="12542" max="12542" width="10.140625" style="8" customWidth="1"/>
    <col min="12543" max="12543" width="9.140625" style="8" customWidth="1"/>
    <col min="12544" max="12544" width="9.5703125" style="8" customWidth="1"/>
    <col min="12545" max="12545" width="5.28515625" style="8" bestFit="1" customWidth="1"/>
    <col min="12546" max="12546" width="5.140625" style="8" customWidth="1"/>
    <col min="12547" max="12547" width="7.42578125" style="8" bestFit="1" customWidth="1"/>
    <col min="12548" max="12548" width="8.5703125" style="8" bestFit="1" customWidth="1"/>
    <col min="12549" max="12551" width="13.140625" style="8" bestFit="1" customWidth="1"/>
    <col min="12552" max="12552" width="13" style="8"/>
    <col min="12553" max="12553" width="29.42578125" style="8" bestFit="1" customWidth="1"/>
    <col min="12554" max="12782" width="13" style="8"/>
    <col min="12783" max="12783" width="4.5703125" style="8" customWidth="1"/>
    <col min="12784" max="12784" width="23.5703125" style="8" customWidth="1"/>
    <col min="12785" max="12785" width="30.28515625" style="8" customWidth="1"/>
    <col min="12786" max="12786" width="10.42578125" style="8" customWidth="1"/>
    <col min="12787" max="12787" width="6.7109375" style="8" bestFit="1" customWidth="1"/>
    <col min="12788" max="12788" width="6.140625" style="8" customWidth="1"/>
    <col min="12789" max="12789" width="5" style="8" customWidth="1"/>
    <col min="12790" max="12790" width="6.42578125" style="8" customWidth="1"/>
    <col min="12791" max="12793" width="5.42578125" style="8" customWidth="1"/>
    <col min="12794" max="12794" width="5.28515625" style="8" customWidth="1"/>
    <col min="12795" max="12795" width="5.42578125" style="8" customWidth="1"/>
    <col min="12796" max="12796" width="5.7109375" style="8" bestFit="1" customWidth="1"/>
    <col min="12797" max="12797" width="9.42578125" style="8" customWidth="1"/>
    <col min="12798" max="12798" width="10.140625" style="8" customWidth="1"/>
    <col min="12799" max="12799" width="9.140625" style="8" customWidth="1"/>
    <col min="12800" max="12800" width="9.5703125" style="8" customWidth="1"/>
    <col min="12801" max="12801" width="5.28515625" style="8" bestFit="1" customWidth="1"/>
    <col min="12802" max="12802" width="5.140625" style="8" customWidth="1"/>
    <col min="12803" max="12803" width="7.42578125" style="8" bestFit="1" customWidth="1"/>
    <col min="12804" max="12804" width="8.5703125" style="8" bestFit="1" customWidth="1"/>
    <col min="12805" max="12807" width="13.140625" style="8" bestFit="1" customWidth="1"/>
    <col min="12808" max="12808" width="13" style="8"/>
    <col min="12809" max="12809" width="29.42578125" style="8" bestFit="1" customWidth="1"/>
    <col min="12810" max="13038" width="13" style="8"/>
    <col min="13039" max="13039" width="4.5703125" style="8" customWidth="1"/>
    <col min="13040" max="13040" width="23.5703125" style="8" customWidth="1"/>
    <col min="13041" max="13041" width="30.28515625" style="8" customWidth="1"/>
    <col min="13042" max="13042" width="10.42578125" style="8" customWidth="1"/>
    <col min="13043" max="13043" width="6.7109375" style="8" bestFit="1" customWidth="1"/>
    <col min="13044" max="13044" width="6.140625" style="8" customWidth="1"/>
    <col min="13045" max="13045" width="5" style="8" customWidth="1"/>
    <col min="13046" max="13046" width="6.42578125" style="8" customWidth="1"/>
    <col min="13047" max="13049" width="5.42578125" style="8" customWidth="1"/>
    <col min="13050" max="13050" width="5.28515625" style="8" customWidth="1"/>
    <col min="13051" max="13051" width="5.42578125" style="8" customWidth="1"/>
    <col min="13052" max="13052" width="5.7109375" style="8" bestFit="1" customWidth="1"/>
    <col min="13053" max="13053" width="9.42578125" style="8" customWidth="1"/>
    <col min="13054" max="13054" width="10.140625" style="8" customWidth="1"/>
    <col min="13055" max="13055" width="9.140625" style="8" customWidth="1"/>
    <col min="13056" max="13056" width="9.5703125" style="8" customWidth="1"/>
    <col min="13057" max="13057" width="5.28515625" style="8" bestFit="1" customWidth="1"/>
    <col min="13058" max="13058" width="5.140625" style="8" customWidth="1"/>
    <col min="13059" max="13059" width="7.42578125" style="8" bestFit="1" customWidth="1"/>
    <col min="13060" max="13060" width="8.5703125" style="8" bestFit="1" customWidth="1"/>
    <col min="13061" max="13063" width="13.140625" style="8" bestFit="1" customWidth="1"/>
    <col min="13064" max="13064" width="13" style="8"/>
    <col min="13065" max="13065" width="29.42578125" style="8" bestFit="1" customWidth="1"/>
    <col min="13066" max="13294" width="13" style="8"/>
    <col min="13295" max="13295" width="4.5703125" style="8" customWidth="1"/>
    <col min="13296" max="13296" width="23.5703125" style="8" customWidth="1"/>
    <col min="13297" max="13297" width="30.28515625" style="8" customWidth="1"/>
    <col min="13298" max="13298" width="10.42578125" style="8" customWidth="1"/>
    <col min="13299" max="13299" width="6.7109375" style="8" bestFit="1" customWidth="1"/>
    <col min="13300" max="13300" width="6.140625" style="8" customWidth="1"/>
    <col min="13301" max="13301" width="5" style="8" customWidth="1"/>
    <col min="13302" max="13302" width="6.42578125" style="8" customWidth="1"/>
    <col min="13303" max="13305" width="5.42578125" style="8" customWidth="1"/>
    <col min="13306" max="13306" width="5.28515625" style="8" customWidth="1"/>
    <col min="13307" max="13307" width="5.42578125" style="8" customWidth="1"/>
    <col min="13308" max="13308" width="5.7109375" style="8" bestFit="1" customWidth="1"/>
    <col min="13309" max="13309" width="9.42578125" style="8" customWidth="1"/>
    <col min="13310" max="13310" width="10.140625" style="8" customWidth="1"/>
    <col min="13311" max="13311" width="9.140625" style="8" customWidth="1"/>
    <col min="13312" max="13312" width="9.5703125" style="8" customWidth="1"/>
    <col min="13313" max="13313" width="5.28515625" style="8" bestFit="1" customWidth="1"/>
    <col min="13314" max="13314" width="5.140625" style="8" customWidth="1"/>
    <col min="13315" max="13315" width="7.42578125" style="8" bestFit="1" customWidth="1"/>
    <col min="13316" max="13316" width="8.5703125" style="8" bestFit="1" customWidth="1"/>
    <col min="13317" max="13319" width="13.140625" style="8" bestFit="1" customWidth="1"/>
    <col min="13320" max="13320" width="13" style="8"/>
    <col min="13321" max="13321" width="29.42578125" style="8" bestFit="1" customWidth="1"/>
    <col min="13322" max="13550" width="13" style="8"/>
    <col min="13551" max="13551" width="4.5703125" style="8" customWidth="1"/>
    <col min="13552" max="13552" width="23.5703125" style="8" customWidth="1"/>
    <col min="13553" max="13553" width="30.28515625" style="8" customWidth="1"/>
    <col min="13554" max="13554" width="10.42578125" style="8" customWidth="1"/>
    <col min="13555" max="13555" width="6.7109375" style="8" bestFit="1" customWidth="1"/>
    <col min="13556" max="13556" width="6.140625" style="8" customWidth="1"/>
    <col min="13557" max="13557" width="5" style="8" customWidth="1"/>
    <col min="13558" max="13558" width="6.42578125" style="8" customWidth="1"/>
    <col min="13559" max="13561" width="5.42578125" style="8" customWidth="1"/>
    <col min="13562" max="13562" width="5.28515625" style="8" customWidth="1"/>
    <col min="13563" max="13563" width="5.42578125" style="8" customWidth="1"/>
    <col min="13564" max="13564" width="5.7109375" style="8" bestFit="1" customWidth="1"/>
    <col min="13565" max="13565" width="9.42578125" style="8" customWidth="1"/>
    <col min="13566" max="13566" width="10.140625" style="8" customWidth="1"/>
    <col min="13567" max="13567" width="9.140625" style="8" customWidth="1"/>
    <col min="13568" max="13568" width="9.5703125" style="8" customWidth="1"/>
    <col min="13569" max="13569" width="5.28515625" style="8" bestFit="1" customWidth="1"/>
    <col min="13570" max="13570" width="5.140625" style="8" customWidth="1"/>
    <col min="13571" max="13571" width="7.42578125" style="8" bestFit="1" customWidth="1"/>
    <col min="13572" max="13572" width="8.5703125" style="8" bestFit="1" customWidth="1"/>
    <col min="13573" max="13575" width="13.140625" style="8" bestFit="1" customWidth="1"/>
    <col min="13576" max="13576" width="13" style="8"/>
    <col min="13577" max="13577" width="29.42578125" style="8" bestFit="1" customWidth="1"/>
    <col min="13578" max="13806" width="13" style="8"/>
    <col min="13807" max="13807" width="4.5703125" style="8" customWidth="1"/>
    <col min="13808" max="13808" width="23.5703125" style="8" customWidth="1"/>
    <col min="13809" max="13809" width="30.28515625" style="8" customWidth="1"/>
    <col min="13810" max="13810" width="10.42578125" style="8" customWidth="1"/>
    <col min="13811" max="13811" width="6.7109375" style="8" bestFit="1" customWidth="1"/>
    <col min="13812" max="13812" width="6.140625" style="8" customWidth="1"/>
    <col min="13813" max="13813" width="5" style="8" customWidth="1"/>
    <col min="13814" max="13814" width="6.42578125" style="8" customWidth="1"/>
    <col min="13815" max="13817" width="5.42578125" style="8" customWidth="1"/>
    <col min="13818" max="13818" width="5.28515625" style="8" customWidth="1"/>
    <col min="13819" max="13819" width="5.42578125" style="8" customWidth="1"/>
    <col min="13820" max="13820" width="5.7109375" style="8" bestFit="1" customWidth="1"/>
    <col min="13821" max="13821" width="9.42578125" style="8" customWidth="1"/>
    <col min="13822" max="13822" width="10.140625" style="8" customWidth="1"/>
    <col min="13823" max="13823" width="9.140625" style="8" customWidth="1"/>
    <col min="13824" max="13824" width="9.5703125" style="8" customWidth="1"/>
    <col min="13825" max="13825" width="5.28515625" style="8" bestFit="1" customWidth="1"/>
    <col min="13826" max="13826" width="5.140625" style="8" customWidth="1"/>
    <col min="13827" max="13827" width="7.42578125" style="8" bestFit="1" customWidth="1"/>
    <col min="13828" max="13828" width="8.5703125" style="8" bestFit="1" customWidth="1"/>
    <col min="13829" max="13831" width="13.140625" style="8" bestFit="1" customWidth="1"/>
    <col min="13832" max="13832" width="13" style="8"/>
    <col min="13833" max="13833" width="29.42578125" style="8" bestFit="1" customWidth="1"/>
    <col min="13834" max="14062" width="13" style="8"/>
    <col min="14063" max="14063" width="4.5703125" style="8" customWidth="1"/>
    <col min="14064" max="14064" width="23.5703125" style="8" customWidth="1"/>
    <col min="14065" max="14065" width="30.28515625" style="8" customWidth="1"/>
    <col min="14066" max="14066" width="10.42578125" style="8" customWidth="1"/>
    <col min="14067" max="14067" width="6.7109375" style="8" bestFit="1" customWidth="1"/>
    <col min="14068" max="14068" width="6.140625" style="8" customWidth="1"/>
    <col min="14069" max="14069" width="5" style="8" customWidth="1"/>
    <col min="14070" max="14070" width="6.42578125" style="8" customWidth="1"/>
    <col min="14071" max="14073" width="5.42578125" style="8" customWidth="1"/>
    <col min="14074" max="14074" width="5.28515625" style="8" customWidth="1"/>
    <col min="14075" max="14075" width="5.42578125" style="8" customWidth="1"/>
    <col min="14076" max="14076" width="5.7109375" style="8" bestFit="1" customWidth="1"/>
    <col min="14077" max="14077" width="9.42578125" style="8" customWidth="1"/>
    <col min="14078" max="14078" width="10.140625" style="8" customWidth="1"/>
    <col min="14079" max="14079" width="9.140625" style="8" customWidth="1"/>
    <col min="14080" max="14080" width="9.5703125" style="8" customWidth="1"/>
    <col min="14081" max="14081" width="5.28515625" style="8" bestFit="1" customWidth="1"/>
    <col min="14082" max="14082" width="5.140625" style="8" customWidth="1"/>
    <col min="14083" max="14083" width="7.42578125" style="8" bestFit="1" customWidth="1"/>
    <col min="14084" max="14084" width="8.5703125" style="8" bestFit="1" customWidth="1"/>
    <col min="14085" max="14087" width="13.140625" style="8" bestFit="1" customWidth="1"/>
    <col min="14088" max="14088" width="13" style="8"/>
    <col min="14089" max="14089" width="29.42578125" style="8" bestFit="1" customWidth="1"/>
    <col min="14090" max="14318" width="13" style="8"/>
    <col min="14319" max="14319" width="4.5703125" style="8" customWidth="1"/>
    <col min="14320" max="14320" width="23.5703125" style="8" customWidth="1"/>
    <col min="14321" max="14321" width="30.28515625" style="8" customWidth="1"/>
    <col min="14322" max="14322" width="10.42578125" style="8" customWidth="1"/>
    <col min="14323" max="14323" width="6.7109375" style="8" bestFit="1" customWidth="1"/>
    <col min="14324" max="14324" width="6.140625" style="8" customWidth="1"/>
    <col min="14325" max="14325" width="5" style="8" customWidth="1"/>
    <col min="14326" max="14326" width="6.42578125" style="8" customWidth="1"/>
    <col min="14327" max="14329" width="5.42578125" style="8" customWidth="1"/>
    <col min="14330" max="14330" width="5.28515625" style="8" customWidth="1"/>
    <col min="14331" max="14331" width="5.42578125" style="8" customWidth="1"/>
    <col min="14332" max="14332" width="5.7109375" style="8" bestFit="1" customWidth="1"/>
    <col min="14333" max="14333" width="9.42578125" style="8" customWidth="1"/>
    <col min="14334" max="14334" width="10.140625" style="8" customWidth="1"/>
    <col min="14335" max="14335" width="9.140625" style="8" customWidth="1"/>
    <col min="14336" max="14336" width="9.5703125" style="8" customWidth="1"/>
    <col min="14337" max="14337" width="5.28515625" style="8" bestFit="1" customWidth="1"/>
    <col min="14338" max="14338" width="5.140625" style="8" customWidth="1"/>
    <col min="14339" max="14339" width="7.42578125" style="8" bestFit="1" customWidth="1"/>
    <col min="14340" max="14340" width="8.5703125" style="8" bestFit="1" customWidth="1"/>
    <col min="14341" max="14343" width="13.140625" style="8" bestFit="1" customWidth="1"/>
    <col min="14344" max="14344" width="13" style="8"/>
    <col min="14345" max="14345" width="29.42578125" style="8" bestFit="1" customWidth="1"/>
    <col min="14346" max="14574" width="13" style="8"/>
    <col min="14575" max="14575" width="4.5703125" style="8" customWidth="1"/>
    <col min="14576" max="14576" width="23.5703125" style="8" customWidth="1"/>
    <col min="14577" max="14577" width="30.28515625" style="8" customWidth="1"/>
    <col min="14578" max="14578" width="10.42578125" style="8" customWidth="1"/>
    <col min="14579" max="14579" width="6.7109375" style="8" bestFit="1" customWidth="1"/>
    <col min="14580" max="14580" width="6.140625" style="8" customWidth="1"/>
    <col min="14581" max="14581" width="5" style="8" customWidth="1"/>
    <col min="14582" max="14582" width="6.42578125" style="8" customWidth="1"/>
    <col min="14583" max="14585" width="5.42578125" style="8" customWidth="1"/>
    <col min="14586" max="14586" width="5.28515625" style="8" customWidth="1"/>
    <col min="14587" max="14587" width="5.42578125" style="8" customWidth="1"/>
    <col min="14588" max="14588" width="5.7109375" style="8" bestFit="1" customWidth="1"/>
    <col min="14589" max="14589" width="9.42578125" style="8" customWidth="1"/>
    <col min="14590" max="14590" width="10.140625" style="8" customWidth="1"/>
    <col min="14591" max="14591" width="9.140625" style="8" customWidth="1"/>
    <col min="14592" max="14592" width="9.5703125" style="8" customWidth="1"/>
    <col min="14593" max="14593" width="5.28515625" style="8" bestFit="1" customWidth="1"/>
    <col min="14594" max="14594" width="5.140625" style="8" customWidth="1"/>
    <col min="14595" max="14595" width="7.42578125" style="8" bestFit="1" customWidth="1"/>
    <col min="14596" max="14596" width="8.5703125" style="8" bestFit="1" customWidth="1"/>
    <col min="14597" max="14599" width="13.140625" style="8" bestFit="1" customWidth="1"/>
    <col min="14600" max="14600" width="13" style="8"/>
    <col min="14601" max="14601" width="29.42578125" style="8" bestFit="1" customWidth="1"/>
    <col min="14602" max="14830" width="13" style="8"/>
    <col min="14831" max="14831" width="4.5703125" style="8" customWidth="1"/>
    <col min="14832" max="14832" width="23.5703125" style="8" customWidth="1"/>
    <col min="14833" max="14833" width="30.28515625" style="8" customWidth="1"/>
    <col min="14834" max="14834" width="10.42578125" style="8" customWidth="1"/>
    <col min="14835" max="14835" width="6.7109375" style="8" bestFit="1" customWidth="1"/>
    <col min="14836" max="14836" width="6.140625" style="8" customWidth="1"/>
    <col min="14837" max="14837" width="5" style="8" customWidth="1"/>
    <col min="14838" max="14838" width="6.42578125" style="8" customWidth="1"/>
    <col min="14839" max="14841" width="5.42578125" style="8" customWidth="1"/>
    <col min="14842" max="14842" width="5.28515625" style="8" customWidth="1"/>
    <col min="14843" max="14843" width="5.42578125" style="8" customWidth="1"/>
    <col min="14844" max="14844" width="5.7109375" style="8" bestFit="1" customWidth="1"/>
    <col min="14845" max="14845" width="9.42578125" style="8" customWidth="1"/>
    <col min="14846" max="14846" width="10.140625" style="8" customWidth="1"/>
    <col min="14847" max="14847" width="9.140625" style="8" customWidth="1"/>
    <col min="14848" max="14848" width="9.5703125" style="8" customWidth="1"/>
    <col min="14849" max="14849" width="5.28515625" style="8" bestFit="1" customWidth="1"/>
    <col min="14850" max="14850" width="5.140625" style="8" customWidth="1"/>
    <col min="14851" max="14851" width="7.42578125" style="8" bestFit="1" customWidth="1"/>
    <col min="14852" max="14852" width="8.5703125" style="8" bestFit="1" customWidth="1"/>
    <col min="14853" max="14855" width="13.140625" style="8" bestFit="1" customWidth="1"/>
    <col min="14856" max="14856" width="13" style="8"/>
    <col min="14857" max="14857" width="29.42578125" style="8" bestFit="1" customWidth="1"/>
    <col min="14858" max="15086" width="13" style="8"/>
    <col min="15087" max="15087" width="4.5703125" style="8" customWidth="1"/>
    <col min="15088" max="15088" width="23.5703125" style="8" customWidth="1"/>
    <col min="15089" max="15089" width="30.28515625" style="8" customWidth="1"/>
    <col min="15090" max="15090" width="10.42578125" style="8" customWidth="1"/>
    <col min="15091" max="15091" width="6.7109375" style="8" bestFit="1" customWidth="1"/>
    <col min="15092" max="15092" width="6.140625" style="8" customWidth="1"/>
    <col min="15093" max="15093" width="5" style="8" customWidth="1"/>
    <col min="15094" max="15094" width="6.42578125" style="8" customWidth="1"/>
    <col min="15095" max="15097" width="5.42578125" style="8" customWidth="1"/>
    <col min="15098" max="15098" width="5.28515625" style="8" customWidth="1"/>
    <col min="15099" max="15099" width="5.42578125" style="8" customWidth="1"/>
    <col min="15100" max="15100" width="5.7109375" style="8" bestFit="1" customWidth="1"/>
    <col min="15101" max="15101" width="9.42578125" style="8" customWidth="1"/>
    <col min="15102" max="15102" width="10.140625" style="8" customWidth="1"/>
    <col min="15103" max="15103" width="9.140625" style="8" customWidth="1"/>
    <col min="15104" max="15104" width="9.5703125" style="8" customWidth="1"/>
    <col min="15105" max="15105" width="5.28515625" style="8" bestFit="1" customWidth="1"/>
    <col min="15106" max="15106" width="5.140625" style="8" customWidth="1"/>
    <col min="15107" max="15107" width="7.42578125" style="8" bestFit="1" customWidth="1"/>
    <col min="15108" max="15108" width="8.5703125" style="8" bestFit="1" customWidth="1"/>
    <col min="15109" max="15111" width="13.140625" style="8" bestFit="1" customWidth="1"/>
    <col min="15112" max="15112" width="13" style="8"/>
    <col min="15113" max="15113" width="29.42578125" style="8" bestFit="1" customWidth="1"/>
    <col min="15114" max="15342" width="13" style="8"/>
    <col min="15343" max="15343" width="4.5703125" style="8" customWidth="1"/>
    <col min="15344" max="15344" width="23.5703125" style="8" customWidth="1"/>
    <col min="15345" max="15345" width="30.28515625" style="8" customWidth="1"/>
    <col min="15346" max="15346" width="10.42578125" style="8" customWidth="1"/>
    <col min="15347" max="15347" width="6.7109375" style="8" bestFit="1" customWidth="1"/>
    <col min="15348" max="15348" width="6.140625" style="8" customWidth="1"/>
    <col min="15349" max="15349" width="5" style="8" customWidth="1"/>
    <col min="15350" max="15350" width="6.42578125" style="8" customWidth="1"/>
    <col min="15351" max="15353" width="5.42578125" style="8" customWidth="1"/>
    <col min="15354" max="15354" width="5.28515625" style="8" customWidth="1"/>
    <col min="15355" max="15355" width="5.42578125" style="8" customWidth="1"/>
    <col min="15356" max="15356" width="5.7109375" style="8" bestFit="1" customWidth="1"/>
    <col min="15357" max="15357" width="9.42578125" style="8" customWidth="1"/>
    <col min="15358" max="15358" width="10.140625" style="8" customWidth="1"/>
    <col min="15359" max="15359" width="9.140625" style="8" customWidth="1"/>
    <col min="15360" max="15360" width="9.5703125" style="8" customWidth="1"/>
    <col min="15361" max="15361" width="5.28515625" style="8" bestFit="1" customWidth="1"/>
    <col min="15362" max="15362" width="5.140625" style="8" customWidth="1"/>
    <col min="15363" max="15363" width="7.42578125" style="8" bestFit="1" customWidth="1"/>
    <col min="15364" max="15364" width="8.5703125" style="8" bestFit="1" customWidth="1"/>
    <col min="15365" max="15367" width="13.140625" style="8" bestFit="1" customWidth="1"/>
    <col min="15368" max="15368" width="13" style="8"/>
    <col min="15369" max="15369" width="29.42578125" style="8" bestFit="1" customWidth="1"/>
    <col min="15370" max="15598" width="13" style="8"/>
    <col min="15599" max="15599" width="4.5703125" style="8" customWidth="1"/>
    <col min="15600" max="15600" width="23.5703125" style="8" customWidth="1"/>
    <col min="15601" max="15601" width="30.28515625" style="8" customWidth="1"/>
    <col min="15602" max="15602" width="10.42578125" style="8" customWidth="1"/>
    <col min="15603" max="15603" width="6.7109375" style="8" bestFit="1" customWidth="1"/>
    <col min="15604" max="15604" width="6.140625" style="8" customWidth="1"/>
    <col min="15605" max="15605" width="5" style="8" customWidth="1"/>
    <col min="15606" max="15606" width="6.42578125" style="8" customWidth="1"/>
    <col min="15607" max="15609" width="5.42578125" style="8" customWidth="1"/>
    <col min="15610" max="15610" width="5.28515625" style="8" customWidth="1"/>
    <col min="15611" max="15611" width="5.42578125" style="8" customWidth="1"/>
    <col min="15612" max="15612" width="5.7109375" style="8" bestFit="1" customWidth="1"/>
    <col min="15613" max="15613" width="9.42578125" style="8" customWidth="1"/>
    <col min="15614" max="15614" width="10.140625" style="8" customWidth="1"/>
    <col min="15615" max="15615" width="9.140625" style="8" customWidth="1"/>
    <col min="15616" max="15616" width="9.5703125" style="8" customWidth="1"/>
    <col min="15617" max="15617" width="5.28515625" style="8" bestFit="1" customWidth="1"/>
    <col min="15618" max="15618" width="5.140625" style="8" customWidth="1"/>
    <col min="15619" max="15619" width="7.42578125" style="8" bestFit="1" customWidth="1"/>
    <col min="15620" max="15620" width="8.5703125" style="8" bestFit="1" customWidth="1"/>
    <col min="15621" max="15623" width="13.140625" style="8" bestFit="1" customWidth="1"/>
    <col min="15624" max="15624" width="13" style="8"/>
    <col min="15625" max="15625" width="29.42578125" style="8" bestFit="1" customWidth="1"/>
    <col min="15626" max="15854" width="13" style="8"/>
    <col min="15855" max="15855" width="4.5703125" style="8" customWidth="1"/>
    <col min="15856" max="15856" width="23.5703125" style="8" customWidth="1"/>
    <col min="15857" max="15857" width="30.28515625" style="8" customWidth="1"/>
    <col min="15858" max="15858" width="10.42578125" style="8" customWidth="1"/>
    <col min="15859" max="15859" width="6.7109375" style="8" bestFit="1" customWidth="1"/>
    <col min="15860" max="15860" width="6.140625" style="8" customWidth="1"/>
    <col min="15861" max="15861" width="5" style="8" customWidth="1"/>
    <col min="15862" max="15862" width="6.42578125" style="8" customWidth="1"/>
    <col min="15863" max="15865" width="5.42578125" style="8" customWidth="1"/>
    <col min="15866" max="15866" width="5.28515625" style="8" customWidth="1"/>
    <col min="15867" max="15867" width="5.42578125" style="8" customWidth="1"/>
    <col min="15868" max="15868" width="5.7109375" style="8" bestFit="1" customWidth="1"/>
    <col min="15869" max="15869" width="9.42578125" style="8" customWidth="1"/>
    <col min="15870" max="15870" width="10.140625" style="8" customWidth="1"/>
    <col min="15871" max="15871" width="9.140625" style="8" customWidth="1"/>
    <col min="15872" max="15872" width="9.5703125" style="8" customWidth="1"/>
    <col min="15873" max="15873" width="5.28515625" style="8" bestFit="1" customWidth="1"/>
    <col min="15874" max="15874" width="5.140625" style="8" customWidth="1"/>
    <col min="15875" max="15875" width="7.42578125" style="8" bestFit="1" customWidth="1"/>
    <col min="15876" max="15876" width="8.5703125" style="8" bestFit="1" customWidth="1"/>
    <col min="15877" max="15879" width="13.140625" style="8" bestFit="1" customWidth="1"/>
    <col min="15880" max="15880" width="13" style="8"/>
    <col min="15881" max="15881" width="29.42578125" style="8" bestFit="1" customWidth="1"/>
    <col min="15882" max="16110" width="13" style="8"/>
    <col min="16111" max="16111" width="4.5703125" style="8" customWidth="1"/>
    <col min="16112" max="16112" width="23.5703125" style="8" customWidth="1"/>
    <col min="16113" max="16113" width="30.28515625" style="8" customWidth="1"/>
    <col min="16114" max="16114" width="10.42578125" style="8" customWidth="1"/>
    <col min="16115" max="16115" width="6.7109375" style="8" bestFit="1" customWidth="1"/>
    <col min="16116" max="16116" width="6.140625" style="8" customWidth="1"/>
    <col min="16117" max="16117" width="5" style="8" customWidth="1"/>
    <col min="16118" max="16118" width="6.42578125" style="8" customWidth="1"/>
    <col min="16119" max="16121" width="5.42578125" style="8" customWidth="1"/>
    <col min="16122" max="16122" width="5.28515625" style="8" customWidth="1"/>
    <col min="16123" max="16123" width="5.42578125" style="8" customWidth="1"/>
    <col min="16124" max="16124" width="5.7109375" style="8" bestFit="1" customWidth="1"/>
    <col min="16125" max="16125" width="9.42578125" style="8" customWidth="1"/>
    <col min="16126" max="16126" width="10.140625" style="8" customWidth="1"/>
    <col min="16127" max="16127" width="9.140625" style="8" customWidth="1"/>
    <col min="16128" max="16128" width="9.5703125" style="8" customWidth="1"/>
    <col min="16129" max="16129" width="5.28515625" style="8" bestFit="1" customWidth="1"/>
    <col min="16130" max="16130" width="5.140625" style="8" customWidth="1"/>
    <col min="16131" max="16131" width="7.42578125" style="8" bestFit="1" customWidth="1"/>
    <col min="16132" max="16132" width="8.5703125" style="8" bestFit="1" customWidth="1"/>
    <col min="16133" max="16135" width="13.140625" style="8" bestFit="1" customWidth="1"/>
    <col min="16136" max="16136" width="13" style="8"/>
    <col min="16137" max="16137" width="29.42578125" style="8" bestFit="1" customWidth="1"/>
    <col min="16138" max="16384" width="13" style="8"/>
  </cols>
  <sheetData>
    <row r="1" spans="1:16" ht="19.899999999999999" customHeight="1" x14ac:dyDescent="0.2">
      <c r="A1" s="268" t="s">
        <v>57</v>
      </c>
      <c r="B1" s="268"/>
      <c r="C1" s="268"/>
      <c r="D1" s="268"/>
      <c r="E1" s="26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34.9" customHeight="1" x14ac:dyDescent="0.2">
      <c r="A2" s="69" t="s">
        <v>59</v>
      </c>
      <c r="B2" s="95"/>
      <c r="C2" s="271" t="s">
        <v>3</v>
      </c>
      <c r="D2" s="271"/>
      <c r="E2" s="271"/>
      <c r="F2" s="271"/>
      <c r="G2" s="271"/>
    </row>
    <row r="3" spans="1:16" ht="18" customHeight="1" x14ac:dyDescent="0.25">
      <c r="A3" s="21"/>
      <c r="B3" s="272" t="s">
        <v>43</v>
      </c>
      <c r="C3" s="272"/>
      <c r="D3" s="21"/>
      <c r="E3" s="21"/>
      <c r="F3" s="21"/>
    </row>
    <row r="4" spans="1:16" ht="9.75" customHeight="1" x14ac:dyDescent="0.2">
      <c r="A4" s="22"/>
      <c r="B4" s="96"/>
      <c r="C4" s="22"/>
      <c r="D4" s="23"/>
      <c r="E4" s="23"/>
      <c r="F4" s="23"/>
    </row>
    <row r="5" spans="1:16" ht="16.5" customHeight="1" x14ac:dyDescent="0.2">
      <c r="A5" s="318" t="s">
        <v>17</v>
      </c>
      <c r="B5" s="320" t="s">
        <v>1</v>
      </c>
      <c r="C5" s="311" t="s">
        <v>4</v>
      </c>
      <c r="D5" s="322" t="s">
        <v>51</v>
      </c>
      <c r="E5" s="314" t="s">
        <v>2</v>
      </c>
      <c r="F5" s="302" t="s">
        <v>5</v>
      </c>
      <c r="G5" s="25" t="s">
        <v>26</v>
      </c>
      <c r="H5" s="26" t="s">
        <v>27</v>
      </c>
    </row>
    <row r="6" spans="1:16" ht="9" customHeight="1" x14ac:dyDescent="0.2">
      <c r="A6" s="319"/>
      <c r="B6" s="321"/>
      <c r="C6" s="312"/>
      <c r="D6" s="323"/>
      <c r="E6" s="315"/>
      <c r="F6" s="303"/>
      <c r="G6" s="30"/>
      <c r="H6" s="20"/>
    </row>
    <row r="7" spans="1:16" ht="7.5" customHeight="1" x14ac:dyDescent="0.2">
      <c r="A7" s="134"/>
      <c r="B7" s="104"/>
      <c r="C7" s="105"/>
      <c r="D7" s="103"/>
      <c r="E7" s="135"/>
      <c r="F7" s="109"/>
      <c r="G7" s="30"/>
      <c r="H7" s="20"/>
    </row>
    <row r="8" spans="1:16" ht="20.25" customHeight="1" x14ac:dyDescent="0.2">
      <c r="A8" s="157" t="s">
        <v>84</v>
      </c>
      <c r="B8" s="158" t="s">
        <v>62</v>
      </c>
      <c r="C8" s="166">
        <v>1.1111111111111111E-3</v>
      </c>
      <c r="D8" s="324">
        <f>C11+C10+C9+C8</f>
        <v>8.0208333333333329E-3</v>
      </c>
      <c r="E8" s="328">
        <v>1</v>
      </c>
      <c r="F8" s="149"/>
      <c r="G8" s="30"/>
      <c r="H8" s="20"/>
    </row>
    <row r="9" spans="1:16" ht="24" customHeight="1" x14ac:dyDescent="0.2">
      <c r="A9" s="160" t="s">
        <v>85</v>
      </c>
      <c r="B9" s="161" t="s">
        <v>62</v>
      </c>
      <c r="C9" s="162">
        <v>4.340277777777778E-3</v>
      </c>
      <c r="D9" s="325">
        <f>C8+C9+C10+C11</f>
        <v>8.0208333333333347E-3</v>
      </c>
      <c r="E9" s="329"/>
      <c r="F9" s="149"/>
      <c r="G9" s="30"/>
      <c r="H9" s="20"/>
    </row>
    <row r="10" spans="1:16" ht="21.75" customHeight="1" x14ac:dyDescent="0.2">
      <c r="A10" s="160" t="s">
        <v>86</v>
      </c>
      <c r="B10" s="161" t="s">
        <v>62</v>
      </c>
      <c r="C10" s="162">
        <v>2.5694444444444445E-3</v>
      </c>
      <c r="D10" s="325">
        <f>C8+C9+C11+C10</f>
        <v>8.0208333333333347E-3</v>
      </c>
      <c r="E10" s="329"/>
      <c r="F10" s="149"/>
      <c r="G10" s="30"/>
      <c r="H10" s="20"/>
    </row>
    <row r="11" spans="1:16" ht="18.75" x14ac:dyDescent="0.2">
      <c r="A11" s="163"/>
      <c r="B11" s="164"/>
      <c r="C11" s="165"/>
      <c r="D11" s="326">
        <f>C8+C9+C10+C11</f>
        <v>8.0208333333333347E-3</v>
      </c>
      <c r="E11" s="330"/>
      <c r="F11" s="149"/>
      <c r="G11" s="30"/>
      <c r="H11" s="20"/>
    </row>
    <row r="12" spans="1:16" ht="18.75" x14ac:dyDescent="0.2">
      <c r="A12" s="172" t="s">
        <v>70</v>
      </c>
      <c r="B12" s="173" t="s">
        <v>61</v>
      </c>
      <c r="C12" s="159">
        <v>2.4305555555555556E-3</v>
      </c>
      <c r="D12" s="327">
        <f>C15+C14+C13+C12</f>
        <v>0.01</v>
      </c>
      <c r="E12" s="331">
        <v>2</v>
      </c>
      <c r="F12" s="149"/>
      <c r="G12" s="30"/>
      <c r="H12" s="20"/>
    </row>
    <row r="13" spans="1:16" ht="18.75" x14ac:dyDescent="0.2">
      <c r="A13" s="160" t="s">
        <v>71</v>
      </c>
      <c r="B13" s="161" t="s">
        <v>61</v>
      </c>
      <c r="C13" s="162">
        <v>4.1319444444444442E-3</v>
      </c>
      <c r="D13" s="325">
        <f>C12+C13+C14+C15</f>
        <v>0.01</v>
      </c>
      <c r="E13" s="329"/>
      <c r="F13" s="149"/>
      <c r="G13" s="30"/>
      <c r="H13" s="20"/>
    </row>
    <row r="14" spans="1:16" ht="18.75" x14ac:dyDescent="0.2">
      <c r="A14" s="160" t="s">
        <v>72</v>
      </c>
      <c r="B14" s="161" t="s">
        <v>61</v>
      </c>
      <c r="C14" s="162">
        <v>3.4375E-3</v>
      </c>
      <c r="D14" s="325">
        <f>C12+C13+C15+C14</f>
        <v>0.01</v>
      </c>
      <c r="E14" s="329"/>
      <c r="F14" s="149"/>
      <c r="G14" s="30"/>
      <c r="H14" s="20"/>
    </row>
    <row r="15" spans="1:16" ht="18.75" x14ac:dyDescent="0.2">
      <c r="A15" s="163"/>
      <c r="B15" s="164"/>
      <c r="C15" s="165"/>
      <c r="D15" s="326">
        <f>C12+C13+C14+C15</f>
        <v>0.01</v>
      </c>
      <c r="E15" s="330"/>
      <c r="F15" s="149"/>
      <c r="G15" s="30"/>
      <c r="H15" s="20"/>
    </row>
    <row r="16" spans="1:16" ht="18.75" x14ac:dyDescent="0.2">
      <c r="A16" s="157" t="s">
        <v>81</v>
      </c>
      <c r="B16" s="158" t="s">
        <v>60</v>
      </c>
      <c r="C16" s="166">
        <v>3.2986111111111111E-3</v>
      </c>
      <c r="D16" s="324">
        <f>C19+C18+C17+C16</f>
        <v>1.0960648148148148E-2</v>
      </c>
      <c r="E16" s="328">
        <v>3</v>
      </c>
      <c r="F16" s="130"/>
      <c r="G16" s="30"/>
      <c r="H16" s="20"/>
    </row>
    <row r="17" spans="1:8" ht="18.75" x14ac:dyDescent="0.2">
      <c r="A17" s="160" t="s">
        <v>82</v>
      </c>
      <c r="B17" s="161" t="s">
        <v>60</v>
      </c>
      <c r="C17" s="162">
        <v>2.3842592592592591E-3</v>
      </c>
      <c r="D17" s="325">
        <f>C16+C17+C18+C19</f>
        <v>1.0960648148148148E-2</v>
      </c>
      <c r="E17" s="329"/>
      <c r="F17" s="130"/>
      <c r="G17" s="30"/>
      <c r="H17" s="20"/>
    </row>
    <row r="18" spans="1:8" ht="18.75" x14ac:dyDescent="0.2">
      <c r="A18" s="160" t="s">
        <v>83</v>
      </c>
      <c r="B18" s="161" t="s">
        <v>60</v>
      </c>
      <c r="C18" s="162">
        <v>5.2777777777777779E-3</v>
      </c>
      <c r="D18" s="325">
        <f>C16+C17+C19+C18</f>
        <v>1.0960648148148148E-2</v>
      </c>
      <c r="E18" s="329"/>
      <c r="F18" s="130"/>
      <c r="G18" s="30"/>
      <c r="H18" s="20"/>
    </row>
    <row r="19" spans="1:8" ht="18.75" x14ac:dyDescent="0.25">
      <c r="A19" s="167"/>
      <c r="B19" s="168"/>
      <c r="C19" s="165"/>
      <c r="D19" s="326">
        <f>C16+C17+C18+C19</f>
        <v>1.0960648148148148E-2</v>
      </c>
      <c r="E19" s="330"/>
      <c r="F19" s="130"/>
      <c r="G19" s="30"/>
      <c r="H19" s="20"/>
    </row>
    <row r="20" spans="1:8" ht="18.75" x14ac:dyDescent="0.2">
      <c r="A20" s="157" t="s">
        <v>75</v>
      </c>
      <c r="B20" s="158" t="s">
        <v>63</v>
      </c>
      <c r="C20" s="166">
        <v>2.2337962962962962E-3</v>
      </c>
      <c r="D20" s="324">
        <f>C23+C22+C21+C20</f>
        <v>1.2511574074074074E-2</v>
      </c>
      <c r="E20" s="328">
        <v>4</v>
      </c>
      <c r="F20" s="98" t="e">
        <f>IF(H20="",#REF!/MIN(#REF!)*100,"в\к")</f>
        <v>#REF!</v>
      </c>
      <c r="G20" s="32"/>
      <c r="H20" s="20"/>
    </row>
    <row r="21" spans="1:8" ht="18.75" x14ac:dyDescent="0.2">
      <c r="A21" s="160" t="s">
        <v>76</v>
      </c>
      <c r="B21" s="161" t="s">
        <v>63</v>
      </c>
      <c r="C21" s="162">
        <v>4.409722222222222E-3</v>
      </c>
      <c r="D21" s="325">
        <f>C20+C21+C22+C23</f>
        <v>1.2511574074074074E-2</v>
      </c>
      <c r="E21" s="329"/>
      <c r="F21" s="98" t="e">
        <f>IF(H21="",#REF!/MIN(#REF!)*100,"в\к")</f>
        <v>#REF!</v>
      </c>
      <c r="G21" s="32"/>
      <c r="H21" s="20"/>
    </row>
    <row r="22" spans="1:8" ht="18.75" x14ac:dyDescent="0.2">
      <c r="A22" s="160" t="s">
        <v>77</v>
      </c>
      <c r="B22" s="161" t="s">
        <v>63</v>
      </c>
      <c r="C22" s="162">
        <v>5.8680555555555552E-3</v>
      </c>
      <c r="D22" s="325">
        <f>C20+C21+C23+C22</f>
        <v>1.2511574074074074E-2</v>
      </c>
      <c r="E22" s="329"/>
      <c r="F22" s="98" t="e">
        <f>IF(#REF!="",#REF!/MIN(#REF!)*100,"в\к")</f>
        <v>#REF!</v>
      </c>
      <c r="G22" s="32"/>
      <c r="H22" s="20"/>
    </row>
    <row r="23" spans="1:8" ht="18.75" x14ac:dyDescent="0.2">
      <c r="A23" s="163"/>
      <c r="B23" s="164"/>
      <c r="C23" s="165"/>
      <c r="D23" s="326">
        <f>C20+C21+C22+C23</f>
        <v>1.2511574074074074E-2</v>
      </c>
      <c r="E23" s="330"/>
      <c r="F23" s="98" t="e">
        <f>IF(#REF!="",#REF!/MIN(#REF!)*100,"в\к")</f>
        <v>#REF!</v>
      </c>
      <c r="G23" s="32"/>
      <c r="H23" s="20"/>
    </row>
    <row r="24" spans="1:8" ht="37.5" x14ac:dyDescent="0.2">
      <c r="A24" s="157" t="s">
        <v>67</v>
      </c>
      <c r="B24" s="158" t="s">
        <v>65</v>
      </c>
      <c r="C24" s="166">
        <v>4.4791666666666669E-3</v>
      </c>
      <c r="D24" s="324">
        <f>C27+C26+C25+C24</f>
        <v>1.2974537037037038E-2</v>
      </c>
      <c r="E24" s="328">
        <v>5</v>
      </c>
      <c r="F24" s="98"/>
      <c r="G24" s="32"/>
      <c r="H24" s="20"/>
    </row>
    <row r="25" spans="1:8" ht="37.5" x14ac:dyDescent="0.2">
      <c r="A25" s="160" t="s">
        <v>68</v>
      </c>
      <c r="B25" s="161" t="s">
        <v>65</v>
      </c>
      <c r="C25" s="162">
        <v>5.0115740740740737E-3</v>
      </c>
      <c r="D25" s="325">
        <f>C24+C25+C26+C27</f>
        <v>1.2974537037037038E-2</v>
      </c>
      <c r="E25" s="329"/>
      <c r="F25" s="98"/>
      <c r="G25" s="32"/>
      <c r="H25" s="20"/>
    </row>
    <row r="26" spans="1:8" ht="37.5" x14ac:dyDescent="0.2">
      <c r="A26" s="160" t="s">
        <v>69</v>
      </c>
      <c r="B26" s="161" t="s">
        <v>65</v>
      </c>
      <c r="C26" s="162">
        <v>3.4837962962962965E-3</v>
      </c>
      <c r="D26" s="325">
        <f>C24+C25+C27+C26</f>
        <v>1.2974537037037038E-2</v>
      </c>
      <c r="E26" s="329"/>
      <c r="F26" s="98"/>
      <c r="G26" s="32"/>
      <c r="H26" s="20"/>
    </row>
    <row r="27" spans="1:8" ht="18.75" x14ac:dyDescent="0.2">
      <c r="A27" s="163"/>
      <c r="B27" s="164"/>
      <c r="C27" s="165"/>
      <c r="D27" s="326">
        <f>C24+C25+C26+C27</f>
        <v>1.2974537037037038E-2</v>
      </c>
      <c r="E27" s="330"/>
      <c r="F27" s="98"/>
      <c r="G27" s="32"/>
      <c r="H27" s="20"/>
    </row>
    <row r="28" spans="1:8" ht="18.75" x14ac:dyDescent="0.2">
      <c r="A28" s="157" t="s">
        <v>78</v>
      </c>
      <c r="B28" s="158" t="s">
        <v>54</v>
      </c>
      <c r="C28" s="166">
        <v>5.6828703703703702E-3</v>
      </c>
      <c r="D28" s="324">
        <f>C31+C30+C29+C28</f>
        <v>1.5162037037037036E-2</v>
      </c>
      <c r="E28" s="332">
        <v>6</v>
      </c>
      <c r="F28" s="98"/>
      <c r="G28" s="32"/>
      <c r="H28" s="20"/>
    </row>
    <row r="29" spans="1:8" ht="18.75" x14ac:dyDescent="0.2">
      <c r="A29" s="160" t="s">
        <v>79</v>
      </c>
      <c r="B29" s="161" t="s">
        <v>54</v>
      </c>
      <c r="C29" s="162">
        <v>3.5416666666666665E-3</v>
      </c>
      <c r="D29" s="325">
        <f>C28+C29+C30+C31</f>
        <v>1.5162037037037036E-2</v>
      </c>
      <c r="E29" s="333"/>
      <c r="F29" s="98"/>
      <c r="G29" s="32"/>
      <c r="H29" s="20"/>
    </row>
    <row r="30" spans="1:8" ht="18.75" x14ac:dyDescent="0.2">
      <c r="A30" s="160" t="s">
        <v>80</v>
      </c>
      <c r="B30" s="161" t="s">
        <v>54</v>
      </c>
      <c r="C30" s="162">
        <v>5.9375000000000001E-3</v>
      </c>
      <c r="D30" s="325">
        <f>C28+C29+C31+C30</f>
        <v>1.5162037037037036E-2</v>
      </c>
      <c r="E30" s="333"/>
      <c r="F30" s="98"/>
      <c r="G30" s="32"/>
      <c r="H30" s="20"/>
    </row>
    <row r="31" spans="1:8" ht="18.75" x14ac:dyDescent="0.2">
      <c r="A31" s="163"/>
      <c r="B31" s="164"/>
      <c r="C31" s="165"/>
      <c r="D31" s="326">
        <f>C28+C29+C30+C31</f>
        <v>1.5162037037037036E-2</v>
      </c>
      <c r="E31" s="334"/>
      <c r="F31" s="98"/>
      <c r="G31" s="32"/>
      <c r="H31" s="20"/>
    </row>
    <row r="32" spans="1:8" ht="37.5" x14ac:dyDescent="0.2">
      <c r="A32" s="177" t="s">
        <v>73</v>
      </c>
      <c r="B32" s="180" t="s">
        <v>64</v>
      </c>
      <c r="C32" s="169">
        <v>5.138888888888889E-3</v>
      </c>
      <c r="D32" s="324">
        <f>C35+C34+C33+C32</f>
        <v>1.6064814814814816E-2</v>
      </c>
      <c r="E32" s="328">
        <v>7</v>
      </c>
      <c r="F32" s="98"/>
      <c r="G32" s="32"/>
      <c r="H32" s="20"/>
    </row>
    <row r="33" spans="1:8" ht="37.5" x14ac:dyDescent="0.2">
      <c r="A33" s="178" t="s">
        <v>74</v>
      </c>
      <c r="B33" s="181" t="s">
        <v>64</v>
      </c>
      <c r="C33" s="170">
        <v>6.5162037037037037E-3</v>
      </c>
      <c r="D33" s="325">
        <f>C32+C33+C34+C35</f>
        <v>1.6064814814814813E-2</v>
      </c>
      <c r="E33" s="329"/>
      <c r="F33" s="98"/>
      <c r="G33" s="32"/>
      <c r="H33" s="20"/>
    </row>
    <row r="34" spans="1:8" ht="37.5" x14ac:dyDescent="0.2">
      <c r="A34" s="178" t="s">
        <v>95</v>
      </c>
      <c r="B34" s="181" t="s">
        <v>64</v>
      </c>
      <c r="C34" s="170">
        <v>4.409722222222222E-3</v>
      </c>
      <c r="D34" s="325">
        <f>C32+C33+C35+C34</f>
        <v>1.6064814814814813E-2</v>
      </c>
      <c r="E34" s="329"/>
      <c r="F34" s="98"/>
      <c r="G34" s="32"/>
      <c r="H34" s="20"/>
    </row>
    <row r="35" spans="1:8" ht="18.75" x14ac:dyDescent="0.2">
      <c r="A35" s="179"/>
      <c r="B35" s="182"/>
      <c r="C35" s="171"/>
      <c r="D35" s="326">
        <f>C32+C33+C34+C35</f>
        <v>1.6064814814814813E-2</v>
      </c>
      <c r="E35" s="330"/>
      <c r="F35" s="98"/>
      <c r="G35" s="32"/>
      <c r="H35" s="20"/>
    </row>
    <row r="36" spans="1:8" ht="17.100000000000001" customHeight="1" x14ac:dyDescent="0.2">
      <c r="B36" s="8"/>
      <c r="C36" s="8"/>
      <c r="D36" s="8"/>
      <c r="E36" s="8"/>
      <c r="F36" s="98"/>
      <c r="G36" s="32"/>
      <c r="H36" s="20"/>
    </row>
    <row r="37" spans="1:8" ht="18.75" x14ac:dyDescent="0.3">
      <c r="A37" s="92" t="s">
        <v>52</v>
      </c>
      <c r="B37" s="174"/>
      <c r="C37" s="8"/>
      <c r="D37" s="8"/>
      <c r="E37" s="8"/>
      <c r="F37" s="116"/>
      <c r="G37" s="116"/>
      <c r="H37" s="116"/>
    </row>
    <row r="38" spans="1:8" ht="18" x14ac:dyDescent="0.25">
      <c r="A38" s="175"/>
      <c r="B38" s="174"/>
      <c r="C38" s="97"/>
      <c r="D38" s="8"/>
      <c r="E38" s="136"/>
      <c r="F38" s="8"/>
    </row>
    <row r="39" spans="1:8" ht="18.75" x14ac:dyDescent="0.2">
      <c r="A39" s="176" t="s">
        <v>50</v>
      </c>
      <c r="B39" s="176"/>
      <c r="C39" s="129"/>
      <c r="D39" s="147"/>
      <c r="E39" s="147"/>
      <c r="F39" s="147"/>
      <c r="G39" s="147"/>
      <c r="H39" s="147"/>
    </row>
    <row r="40" spans="1:8" ht="14.25" x14ac:dyDescent="0.2">
      <c r="C40" s="8"/>
      <c r="D40" s="8"/>
      <c r="E40" s="136"/>
      <c r="F40" s="8"/>
    </row>
    <row r="41" spans="1:8" ht="14.25" x14ac:dyDescent="0.2">
      <c r="C41" s="8"/>
      <c r="D41" s="8"/>
      <c r="E41" s="136"/>
      <c r="F41" s="8"/>
    </row>
    <row r="42" spans="1:8" ht="14.25" x14ac:dyDescent="0.2">
      <c r="C42" s="8"/>
      <c r="D42" s="8"/>
      <c r="E42" s="136"/>
      <c r="F42" s="8"/>
    </row>
    <row r="43" spans="1:8" ht="14.25" x14ac:dyDescent="0.2">
      <c r="C43" s="8"/>
      <c r="D43" s="8"/>
      <c r="E43" s="136"/>
      <c r="F43" s="8"/>
    </row>
    <row r="44" spans="1:8" ht="14.25" x14ac:dyDescent="0.2">
      <c r="C44" s="8"/>
      <c r="D44" s="8"/>
      <c r="E44" s="136"/>
      <c r="F44" s="8"/>
    </row>
    <row r="45" spans="1:8" ht="14.25" x14ac:dyDescent="0.2">
      <c r="C45" s="8"/>
      <c r="D45" s="8"/>
      <c r="E45" s="136"/>
      <c r="F45" s="8"/>
    </row>
    <row r="46" spans="1:8" ht="14.25" x14ac:dyDescent="0.2">
      <c r="C46" s="8"/>
      <c r="D46" s="8"/>
      <c r="E46" s="136"/>
      <c r="F46" s="8"/>
    </row>
    <row r="47" spans="1:8" ht="14.25" x14ac:dyDescent="0.2">
      <c r="C47" s="8"/>
      <c r="D47" s="8"/>
      <c r="E47" s="136"/>
      <c r="F47" s="8"/>
    </row>
    <row r="48" spans="1:8" ht="14.25" x14ac:dyDescent="0.2">
      <c r="C48" s="8"/>
      <c r="D48" s="8"/>
      <c r="E48" s="136"/>
      <c r="F48" s="8"/>
    </row>
    <row r="49" spans="3:6" ht="14.25" x14ac:dyDescent="0.2">
      <c r="C49" s="8"/>
      <c r="D49" s="8"/>
      <c r="E49" s="136"/>
      <c r="F49" s="8"/>
    </row>
    <row r="50" spans="3:6" ht="14.25" x14ac:dyDescent="0.2">
      <c r="C50" s="8"/>
      <c r="D50" s="8"/>
      <c r="E50" s="136"/>
      <c r="F50" s="8"/>
    </row>
  </sheetData>
  <autoFilter ref="A7:E7"/>
  <dataConsolidate/>
  <mergeCells count="23">
    <mergeCell ref="E16:E19"/>
    <mergeCell ref="E24:E27"/>
    <mergeCell ref="E12:E15"/>
    <mergeCell ref="E32:E35"/>
    <mergeCell ref="E8:E11"/>
    <mergeCell ref="E20:E23"/>
    <mergeCell ref="E28:E31"/>
    <mergeCell ref="D16:D19"/>
    <mergeCell ref="D24:D27"/>
    <mergeCell ref="D12:D15"/>
    <mergeCell ref="D32:D35"/>
    <mergeCell ref="D8:D11"/>
    <mergeCell ref="D20:D23"/>
    <mergeCell ref="D28:D31"/>
    <mergeCell ref="F5:F6"/>
    <mergeCell ref="A1:E1"/>
    <mergeCell ref="B3:C3"/>
    <mergeCell ref="A5:A6"/>
    <mergeCell ref="B5:B6"/>
    <mergeCell ref="C5:C6"/>
    <mergeCell ref="D5:D6"/>
    <mergeCell ref="E5:E6"/>
    <mergeCell ref="C2:G2"/>
  </mergeCells>
  <conditionalFormatting sqref="G40:H65456 G3:G36 H2:H36">
    <cfRule type="cellIs" dxfId="3" priority="1" stopIfTrue="1" operator="equal">
      <formula>"лично"</formula>
    </cfRule>
    <cfRule type="cellIs" dxfId="2" priority="2" stopIfTrue="1" operator="equal">
      <formula>"в/к"</formula>
    </cfRule>
  </conditionalFormatting>
  <pageMargins left="0.7533333333333333" right="6.933333333333333E-2" top="0.112" bottom="0.20266666666666666" header="0.51181102362204722" footer="0.51181102362204722"/>
  <pageSetup paperSize="9" scale="64" orientation="portrait" r:id="rId1"/>
  <headerFooter alignWithMargins="0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112"/>
  <sheetViews>
    <sheetView tabSelected="1" showWhiteSpace="0" view="pageLayout" zoomScaleNormal="100" zoomScaleSheetLayoutView="106" workbookViewId="0">
      <selection activeCell="AB5" sqref="AB5"/>
    </sheetView>
  </sheetViews>
  <sheetFormatPr defaultColWidth="13" defaultRowHeight="15" x14ac:dyDescent="0.2"/>
  <cols>
    <col min="1" max="1" width="1.85546875" style="62" customWidth="1"/>
    <col min="2" max="2" width="33.140625" style="8" customWidth="1"/>
    <col min="3" max="3" width="24.140625" style="8" customWidth="1"/>
    <col min="4" max="4" width="6.7109375" style="54" hidden="1" customWidth="1"/>
    <col min="5" max="5" width="6.140625" style="54" hidden="1" customWidth="1"/>
    <col min="6" max="6" width="5" style="54" hidden="1" customWidth="1"/>
    <col min="7" max="7" width="6.42578125" style="54" hidden="1" customWidth="1"/>
    <col min="8" max="10" width="5.42578125" style="24" hidden="1" customWidth="1"/>
    <col min="11" max="11" width="5.28515625" style="24" hidden="1" customWidth="1"/>
    <col min="12" max="14" width="5.28515625" style="24" customWidth="1"/>
    <col min="15" max="15" width="6.140625" style="19" customWidth="1"/>
    <col min="16" max="16" width="13.42578125" style="24" customWidth="1"/>
    <col min="17" max="17" width="9.140625" style="24" hidden="1" customWidth="1"/>
    <col min="18" max="18" width="9.5703125" style="8" hidden="1" customWidth="1"/>
    <col min="19" max="19" width="5.28515625" style="8" hidden="1" customWidth="1"/>
    <col min="20" max="16384" width="13" style="8"/>
  </cols>
  <sheetData>
    <row r="1" spans="1:19" ht="18.600000000000001" customHeight="1" x14ac:dyDescent="0.2">
      <c r="A1" s="268" t="s">
        <v>57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18"/>
      <c r="S1" s="18"/>
    </row>
    <row r="2" spans="1:19" ht="45.6" customHeight="1" x14ac:dyDescent="0.2">
      <c r="A2" s="57"/>
      <c r="B2" s="69" t="s">
        <v>59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271" t="s">
        <v>3</v>
      </c>
      <c r="N2" s="271"/>
      <c r="O2" s="271"/>
      <c r="P2" s="271"/>
      <c r="Q2" s="69"/>
      <c r="R2" s="69"/>
      <c r="S2" s="69"/>
    </row>
    <row r="3" spans="1:19" ht="25.9" customHeight="1" x14ac:dyDescent="0.25">
      <c r="A3" s="272" t="s">
        <v>132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1"/>
    </row>
    <row r="4" spans="1:19" ht="16.149999999999999" customHeight="1" x14ac:dyDescent="0.2">
      <c r="A4" s="58"/>
      <c r="B4" s="22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9" ht="30" customHeight="1" x14ac:dyDescent="0.2">
      <c r="A5" s="273"/>
      <c r="B5" s="275" t="s">
        <v>17</v>
      </c>
      <c r="C5" s="277" t="s">
        <v>1</v>
      </c>
      <c r="D5" s="279" t="s">
        <v>19</v>
      </c>
      <c r="E5" s="281" t="s">
        <v>20</v>
      </c>
      <c r="F5" s="281" t="s">
        <v>21</v>
      </c>
      <c r="G5" s="281" t="s">
        <v>22</v>
      </c>
      <c r="H5" s="281" t="s">
        <v>23</v>
      </c>
      <c r="I5" s="281" t="s">
        <v>24</v>
      </c>
      <c r="J5" s="281" t="s">
        <v>25</v>
      </c>
      <c r="K5" s="251"/>
      <c r="L5" s="225">
        <v>1</v>
      </c>
      <c r="M5" s="225">
        <v>2</v>
      </c>
      <c r="N5" s="225">
        <v>3</v>
      </c>
      <c r="O5" s="335" t="s">
        <v>45</v>
      </c>
      <c r="P5" s="277" t="s">
        <v>2</v>
      </c>
      <c r="Q5" s="269" t="s">
        <v>5</v>
      </c>
      <c r="R5" s="25" t="s">
        <v>26</v>
      </c>
      <c r="S5" s="26" t="s">
        <v>27</v>
      </c>
    </row>
    <row r="6" spans="1:19" ht="16.5" hidden="1" customHeight="1" x14ac:dyDescent="0.2">
      <c r="A6" s="274"/>
      <c r="B6" s="276"/>
      <c r="C6" s="278"/>
      <c r="D6" s="280"/>
      <c r="E6" s="282"/>
      <c r="F6" s="282"/>
      <c r="G6" s="282"/>
      <c r="H6" s="282"/>
      <c r="I6" s="282"/>
      <c r="J6" s="282"/>
      <c r="L6" s="225"/>
      <c r="M6" s="225"/>
      <c r="N6" s="225"/>
      <c r="O6" s="335"/>
      <c r="P6" s="283"/>
      <c r="Q6" s="270"/>
      <c r="R6" s="30"/>
      <c r="S6" s="20"/>
    </row>
    <row r="7" spans="1:19" ht="16.5" customHeight="1" x14ac:dyDescent="0.2">
      <c r="A7" s="209"/>
      <c r="B7" s="210"/>
      <c r="C7" s="214"/>
      <c r="D7" s="212"/>
      <c r="E7" s="213"/>
      <c r="F7" s="213"/>
      <c r="G7" s="213"/>
      <c r="H7" s="213"/>
      <c r="I7" s="213"/>
      <c r="J7" s="213"/>
      <c r="O7" s="214"/>
      <c r="P7" s="89"/>
      <c r="Q7" s="208"/>
      <c r="R7" s="30"/>
      <c r="S7" s="20"/>
    </row>
    <row r="8" spans="1:19" s="20" customFormat="1" ht="30" x14ac:dyDescent="0.2">
      <c r="A8" s="59"/>
      <c r="B8" s="247" t="s">
        <v>136</v>
      </c>
      <c r="C8" s="205" t="s">
        <v>62</v>
      </c>
      <c r="D8" s="59"/>
      <c r="E8" s="59"/>
      <c r="F8" s="59"/>
      <c r="G8" s="59"/>
      <c r="H8" s="59"/>
      <c r="I8" s="59"/>
      <c r="J8" s="59"/>
      <c r="K8" s="59"/>
      <c r="L8" s="216">
        <v>2</v>
      </c>
      <c r="M8" s="216">
        <v>3</v>
      </c>
      <c r="N8" s="216">
        <v>1</v>
      </c>
      <c r="O8" s="248">
        <f t="shared" ref="O8:O14" si="0">N8+M8+L8</f>
        <v>6</v>
      </c>
      <c r="P8" s="218">
        <v>1</v>
      </c>
      <c r="Q8" s="31" t="e">
        <f>IF(S8="",#REF!/MIN(#REF!)*100,"в\к")</f>
        <v>#REF!</v>
      </c>
      <c r="R8" s="32"/>
    </row>
    <row r="9" spans="1:19" ht="30" x14ac:dyDescent="0.2">
      <c r="A9" s="59"/>
      <c r="B9" s="247" t="s">
        <v>139</v>
      </c>
      <c r="C9" s="205" t="s">
        <v>60</v>
      </c>
      <c r="D9" s="59"/>
      <c r="E9" s="59"/>
      <c r="F9" s="59"/>
      <c r="G9" s="59"/>
      <c r="H9" s="59"/>
      <c r="I9" s="59"/>
      <c r="J9" s="59"/>
      <c r="K9" s="59"/>
      <c r="L9" s="216">
        <v>4</v>
      </c>
      <c r="M9" s="216">
        <v>1</v>
      </c>
      <c r="N9" s="216">
        <v>5</v>
      </c>
      <c r="O9" s="248">
        <f t="shared" si="0"/>
        <v>10</v>
      </c>
      <c r="P9" s="218">
        <v>2</v>
      </c>
      <c r="Q9" s="217"/>
      <c r="R9" s="36"/>
    </row>
    <row r="10" spans="1:19" ht="30" x14ac:dyDescent="0.2">
      <c r="A10" s="59"/>
      <c r="B10" s="247" t="s">
        <v>138</v>
      </c>
      <c r="C10" s="205" t="s">
        <v>61</v>
      </c>
      <c r="D10" s="59"/>
      <c r="E10" s="59"/>
      <c r="F10" s="59"/>
      <c r="G10" s="59"/>
      <c r="H10" s="59"/>
      <c r="I10" s="59"/>
      <c r="J10" s="59"/>
      <c r="K10" s="59"/>
      <c r="L10" s="216">
        <v>1</v>
      </c>
      <c r="M10" s="216">
        <v>5</v>
      </c>
      <c r="N10" s="216">
        <v>4</v>
      </c>
      <c r="O10" s="248">
        <f t="shared" si="0"/>
        <v>10</v>
      </c>
      <c r="P10" s="218">
        <v>3</v>
      </c>
      <c r="Q10" s="44"/>
      <c r="R10" s="36"/>
    </row>
    <row r="11" spans="1:19" ht="30" x14ac:dyDescent="0.2">
      <c r="A11" s="59"/>
      <c r="B11" s="247" t="s">
        <v>133</v>
      </c>
      <c r="C11" s="205" t="s">
        <v>66</v>
      </c>
      <c r="D11" s="59"/>
      <c r="E11" s="59"/>
      <c r="F11" s="59"/>
      <c r="G11" s="59"/>
      <c r="H11" s="59"/>
      <c r="I11" s="59"/>
      <c r="J11" s="59"/>
      <c r="K11" s="59"/>
      <c r="L11" s="216">
        <v>3</v>
      </c>
      <c r="M11" s="216">
        <v>7</v>
      </c>
      <c r="N11" s="216">
        <v>2.5</v>
      </c>
      <c r="O11" s="248">
        <f t="shared" si="0"/>
        <v>12.5</v>
      </c>
      <c r="P11" s="218">
        <v>4</v>
      </c>
      <c r="Q11" s="44"/>
      <c r="R11" s="36"/>
    </row>
    <row r="12" spans="1:19" ht="30" x14ac:dyDescent="0.2">
      <c r="A12" s="59"/>
      <c r="B12" s="247" t="s">
        <v>135</v>
      </c>
      <c r="C12" s="205" t="s">
        <v>63</v>
      </c>
      <c r="D12" s="59"/>
      <c r="E12" s="59"/>
      <c r="F12" s="59"/>
      <c r="G12" s="59"/>
      <c r="H12" s="59"/>
      <c r="I12" s="59"/>
      <c r="J12" s="59"/>
      <c r="K12" s="59"/>
      <c r="L12" s="216">
        <v>5.5</v>
      </c>
      <c r="M12" s="216">
        <v>2</v>
      </c>
      <c r="N12" s="216">
        <v>6</v>
      </c>
      <c r="O12" s="248">
        <f t="shared" si="0"/>
        <v>13.5</v>
      </c>
      <c r="P12" s="246">
        <v>5.5</v>
      </c>
      <c r="Q12" s="44"/>
      <c r="R12" s="36"/>
    </row>
    <row r="13" spans="1:19" ht="30" x14ac:dyDescent="0.2">
      <c r="A13" s="59"/>
      <c r="B13" s="247" t="s">
        <v>137</v>
      </c>
      <c r="C13" s="205" t="s">
        <v>64</v>
      </c>
      <c r="D13" s="59"/>
      <c r="E13" s="59"/>
      <c r="F13" s="59"/>
      <c r="G13" s="59"/>
      <c r="H13" s="59"/>
      <c r="I13" s="59"/>
      <c r="J13" s="59"/>
      <c r="K13" s="59"/>
      <c r="L13" s="216">
        <v>7</v>
      </c>
      <c r="M13" s="216">
        <v>4</v>
      </c>
      <c r="N13" s="216">
        <v>2.5</v>
      </c>
      <c r="O13" s="248">
        <f t="shared" si="0"/>
        <v>13.5</v>
      </c>
      <c r="P13" s="246">
        <v>5.5</v>
      </c>
      <c r="Q13" s="44"/>
      <c r="R13" s="36"/>
    </row>
    <row r="14" spans="1:19" ht="30" x14ac:dyDescent="0.2">
      <c r="A14" s="59"/>
      <c r="B14" s="247" t="s">
        <v>134</v>
      </c>
      <c r="C14" s="205" t="s">
        <v>65</v>
      </c>
      <c r="D14" s="59"/>
      <c r="E14" s="59"/>
      <c r="F14" s="59"/>
      <c r="G14" s="59"/>
      <c r="H14" s="59"/>
      <c r="I14" s="59"/>
      <c r="J14" s="59"/>
      <c r="K14" s="68"/>
      <c r="L14" s="249">
        <v>5.5</v>
      </c>
      <c r="M14" s="249">
        <v>6</v>
      </c>
      <c r="N14" s="249">
        <v>7</v>
      </c>
      <c r="O14" s="250">
        <f t="shared" si="0"/>
        <v>18.5</v>
      </c>
      <c r="P14" s="218">
        <v>7</v>
      </c>
      <c r="Q14" s="72" t="e">
        <f>IF(S14="",#REF!/MIN(#REF!)*100,"в\к")</f>
        <v>#REF!</v>
      </c>
      <c r="R14" s="36"/>
      <c r="S14" s="20"/>
    </row>
    <row r="15" spans="1:19" ht="13.5" customHeight="1" x14ac:dyDescent="0.2">
      <c r="A15" s="60"/>
      <c r="B15" s="42"/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  <c r="P15" s="45"/>
      <c r="Q15" s="44"/>
      <c r="R15" s="36"/>
    </row>
    <row r="16" spans="1:19" ht="13.5" customHeight="1" x14ac:dyDescent="0.2">
      <c r="A16" s="60"/>
      <c r="B16" s="42"/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4"/>
      <c r="P16" s="45"/>
      <c r="Q16" s="44"/>
      <c r="R16" s="36"/>
    </row>
    <row r="17" spans="1:18" s="49" customFormat="1" ht="13.5" customHeight="1" x14ac:dyDescent="0.25">
      <c r="A17" s="60"/>
      <c r="B17" s="42"/>
      <c r="C17" s="42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4"/>
      <c r="P17" s="45"/>
      <c r="Q17" s="44"/>
      <c r="R17" s="36"/>
    </row>
    <row r="18" spans="1:18" ht="13.5" customHeight="1" x14ac:dyDescent="0.25">
      <c r="A18" s="215"/>
      <c r="B18" s="46" t="s">
        <v>36</v>
      </c>
      <c r="C18" s="46" t="s">
        <v>49</v>
      </c>
      <c r="D18" s="9"/>
      <c r="E18" s="48" t="s">
        <v>37</v>
      </c>
      <c r="F18" s="9"/>
      <c r="G18" s="9"/>
      <c r="H18" s="9"/>
      <c r="I18" s="9"/>
      <c r="J18" s="9"/>
      <c r="K18" s="43"/>
      <c r="L18" s="43"/>
      <c r="M18" s="43"/>
      <c r="N18" s="43"/>
      <c r="O18" s="44"/>
      <c r="P18" s="45"/>
      <c r="Q18" s="44"/>
      <c r="R18" s="36"/>
    </row>
    <row r="19" spans="1:18" ht="13.5" customHeight="1" x14ac:dyDescent="0.25">
      <c r="A19" s="215"/>
      <c r="B19" s="48"/>
      <c r="C19" s="48"/>
      <c r="D19" s="9"/>
      <c r="E19" s="9"/>
      <c r="F19" s="9"/>
      <c r="G19" s="9"/>
      <c r="H19" s="9"/>
      <c r="I19" s="9"/>
      <c r="J19" s="9"/>
      <c r="K19" s="43"/>
      <c r="L19" s="43"/>
      <c r="M19" s="43"/>
      <c r="N19" s="43"/>
      <c r="O19" s="44"/>
      <c r="P19" s="45"/>
      <c r="Q19" s="44"/>
      <c r="R19" s="36"/>
    </row>
    <row r="20" spans="1:18" ht="13.5" customHeight="1" x14ac:dyDescent="0.25">
      <c r="A20" s="60"/>
      <c r="B20" s="46" t="s">
        <v>38</v>
      </c>
      <c r="C20" s="46" t="s">
        <v>39</v>
      </c>
      <c r="D20" s="9"/>
      <c r="E20" s="48" t="s">
        <v>39</v>
      </c>
      <c r="F20" s="9"/>
      <c r="G20" s="9"/>
      <c r="H20" s="9"/>
      <c r="I20" s="9"/>
      <c r="J20" s="9"/>
      <c r="K20" s="43"/>
      <c r="L20" s="43"/>
      <c r="M20" s="43"/>
      <c r="N20" s="43"/>
      <c r="O20" s="44"/>
      <c r="P20" s="45"/>
      <c r="Q20" s="44"/>
      <c r="R20" s="36"/>
    </row>
    <row r="21" spans="1:18" ht="13.5" customHeight="1" x14ac:dyDescent="0.2">
      <c r="A21" s="60"/>
      <c r="B21" s="42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73"/>
      <c r="P21" s="74"/>
      <c r="Q21" s="44"/>
      <c r="R21" s="36"/>
    </row>
    <row r="22" spans="1:18" ht="13.5" customHeight="1" x14ac:dyDescent="0.2">
      <c r="A22" s="60"/>
      <c r="B22" s="42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73"/>
      <c r="P22" s="74"/>
      <c r="Q22" s="44"/>
      <c r="R22" s="36"/>
    </row>
    <row r="23" spans="1:18" ht="13.5" customHeight="1" x14ac:dyDescent="0.2">
      <c r="A23" s="215"/>
      <c r="B23" s="42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73"/>
      <c r="P23" s="74"/>
      <c r="Q23" s="44"/>
      <c r="R23" s="36"/>
    </row>
    <row r="24" spans="1:18" ht="12" customHeight="1" x14ac:dyDescent="0.2">
      <c r="A24" s="61"/>
      <c r="B24" s="50"/>
      <c r="D24" s="75"/>
      <c r="E24" s="75"/>
      <c r="F24" s="75"/>
      <c r="G24" s="75"/>
      <c r="H24" s="76"/>
      <c r="I24" s="76"/>
      <c r="J24" s="76"/>
      <c r="K24" s="76"/>
      <c r="L24" s="76"/>
      <c r="M24" s="76"/>
      <c r="N24" s="76"/>
      <c r="O24" s="76"/>
      <c r="P24" s="76"/>
      <c r="Q24" s="51"/>
    </row>
    <row r="25" spans="1:18" ht="10.9" customHeight="1" x14ac:dyDescent="0.25">
      <c r="A25" s="57"/>
      <c r="B25" s="52"/>
      <c r="D25" s="47"/>
      <c r="E25" s="47"/>
      <c r="F25" s="77"/>
      <c r="G25" s="77"/>
      <c r="H25" s="47"/>
      <c r="I25" s="47"/>
      <c r="J25" s="47"/>
      <c r="K25" s="47"/>
      <c r="L25" s="47"/>
      <c r="M25" s="47"/>
      <c r="N25" s="47"/>
      <c r="O25" s="78"/>
      <c r="P25" s="76"/>
      <c r="Q25" s="19"/>
    </row>
    <row r="26" spans="1:18" ht="10.9" customHeight="1" x14ac:dyDescent="0.25">
      <c r="A26" s="57"/>
      <c r="B26" s="52"/>
      <c r="D26" s="47"/>
      <c r="E26" s="47"/>
      <c r="F26" s="77"/>
      <c r="G26" s="77"/>
      <c r="H26" s="47"/>
      <c r="I26" s="47"/>
      <c r="J26" s="47"/>
      <c r="K26" s="47"/>
      <c r="L26" s="47"/>
      <c r="M26" s="47"/>
      <c r="N26" s="47"/>
      <c r="O26" s="76"/>
      <c r="P26" s="76"/>
      <c r="Q26" s="19"/>
    </row>
    <row r="27" spans="1:18" ht="12" customHeight="1" x14ac:dyDescent="0.2">
      <c r="D27" s="79"/>
      <c r="E27" s="79"/>
      <c r="F27" s="79"/>
      <c r="G27" s="79"/>
      <c r="H27" s="80"/>
      <c r="I27" s="80"/>
      <c r="J27" s="80"/>
      <c r="K27" s="80"/>
      <c r="L27" s="80"/>
      <c r="M27" s="80"/>
      <c r="N27" s="80"/>
      <c r="O27" s="81"/>
      <c r="P27" s="80"/>
    </row>
    <row r="28" spans="1:18" ht="12.75" x14ac:dyDescent="0.2"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"/>
    </row>
    <row r="29" spans="1:18" ht="12.75" x14ac:dyDescent="0.2"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8" ht="12.75" x14ac:dyDescent="0.2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8" ht="12.75" x14ac:dyDescent="0.2"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8" ht="12" customHeight="1" x14ac:dyDescent="0.2"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4:17" ht="12.75" x14ac:dyDescent="0.2"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4:17" ht="12.75" x14ac:dyDescent="0.2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4:17" ht="12.75" x14ac:dyDescent="0.2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4:17" ht="12.75" x14ac:dyDescent="0.2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4:17" ht="12.75" x14ac:dyDescent="0.2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4:17" ht="12.75" x14ac:dyDescent="0.2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4:17" ht="12.75" x14ac:dyDescent="0.2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4:17" ht="12.75" x14ac:dyDescent="0.2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4:17" ht="12.75" x14ac:dyDescent="0.2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4:17" ht="12.75" x14ac:dyDescent="0.2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4:17" ht="12.75" x14ac:dyDescent="0.2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4:17" ht="12.75" x14ac:dyDescent="0.2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4:17" ht="12.75" x14ac:dyDescent="0.2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4:17" ht="12.75" x14ac:dyDescent="0.2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4:17" ht="12.75" x14ac:dyDescent="0.2"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4:17" ht="12.75" x14ac:dyDescent="0.2"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4:17" ht="12.75" x14ac:dyDescent="0.2"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4:17" ht="12.75" x14ac:dyDescent="0.2"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4:17" ht="12.75" x14ac:dyDescent="0.2"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4:17" ht="12.75" x14ac:dyDescent="0.2"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4:17" ht="12.75" x14ac:dyDescent="0.2"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4:17" ht="12.75" x14ac:dyDescent="0.2"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4:17" ht="12.75" x14ac:dyDescent="0.2"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4:17" ht="12.75" x14ac:dyDescent="0.2"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4:17" ht="12.75" x14ac:dyDescent="0.2"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4:17" ht="12.75" x14ac:dyDescent="0.2"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4:17" ht="12.75" x14ac:dyDescent="0.2"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4:17" ht="12.75" x14ac:dyDescent="0.2"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4:17" ht="12.75" x14ac:dyDescent="0.2"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4:17" ht="12.75" x14ac:dyDescent="0.2"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4:17" ht="12.75" x14ac:dyDescent="0.2"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4:17" ht="12.75" x14ac:dyDescent="0.2"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4:17" ht="12.75" x14ac:dyDescent="0.2"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4:17" ht="12.75" x14ac:dyDescent="0.2"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4:17" ht="12.75" x14ac:dyDescent="0.2"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4:17" ht="12.75" x14ac:dyDescent="0.2"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4:17" ht="12.75" x14ac:dyDescent="0.2"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4:17" ht="12.75" x14ac:dyDescent="0.2"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4:17" ht="12.75" x14ac:dyDescent="0.2"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4:17" ht="12.75" x14ac:dyDescent="0.2"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4:17" ht="12.75" x14ac:dyDescent="0.2"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4:17" ht="12.75" x14ac:dyDescent="0.2"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4:17" ht="12.75" x14ac:dyDescent="0.2"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spans="4:17" ht="12.75" x14ac:dyDescent="0.2"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4:17" ht="12.75" x14ac:dyDescent="0.2"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4:17" ht="12.75" x14ac:dyDescent="0.2"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pans="4:17" ht="12.75" x14ac:dyDescent="0.2"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4:17" ht="12.75" x14ac:dyDescent="0.2"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4:17" ht="12.75" x14ac:dyDescent="0.2"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4:17" ht="12.75" x14ac:dyDescent="0.2"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4:17" ht="12.75" x14ac:dyDescent="0.2"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4:17" ht="12.75" x14ac:dyDescent="0.2"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</row>
    <row r="85" spans="4:17" ht="12.75" x14ac:dyDescent="0.2"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4:17" ht="12.75" x14ac:dyDescent="0.2"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pans="4:17" ht="12.75" x14ac:dyDescent="0.2"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</row>
    <row r="88" spans="4:17" ht="12.75" x14ac:dyDescent="0.2"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4:17" ht="12.75" x14ac:dyDescent="0.2"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4:17" ht="12.75" x14ac:dyDescent="0.2"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</row>
    <row r="91" spans="4:17" ht="12.75" x14ac:dyDescent="0.2"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4:17" ht="12.75" x14ac:dyDescent="0.2"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</row>
    <row r="93" spans="4:17" ht="12.75" x14ac:dyDescent="0.2"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4:17" ht="12.75" x14ac:dyDescent="0.2"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pans="4:17" ht="12.75" x14ac:dyDescent="0.2"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4:17" ht="12.75" x14ac:dyDescent="0.2"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</row>
    <row r="97" spans="4:17" ht="12.75" x14ac:dyDescent="0.2"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</row>
    <row r="98" spans="4:17" ht="12.75" x14ac:dyDescent="0.2"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4:17" ht="12.75" x14ac:dyDescent="0.2"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4:17" ht="12.75" x14ac:dyDescent="0.2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4:17" ht="12.75" x14ac:dyDescent="0.2"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4:17" ht="12.75" x14ac:dyDescent="0.2"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4:17" ht="12.75" x14ac:dyDescent="0.2"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4:17" ht="12.75" x14ac:dyDescent="0.2"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4:17" ht="12.75" x14ac:dyDescent="0.2"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4:17" ht="12.75" x14ac:dyDescent="0.2"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4:17" ht="12.75" x14ac:dyDescent="0.2"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4:17" ht="12.75" x14ac:dyDescent="0.2"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4:17" ht="12.75" x14ac:dyDescent="0.2"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4:17" ht="12.75" x14ac:dyDescent="0.2"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4:17" ht="12.75" x14ac:dyDescent="0.2"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4:17" ht="12.75" x14ac:dyDescent="0.2"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</sheetData>
  <autoFilter ref="A7:S7">
    <sortState ref="A8:S14">
      <sortCondition ref="O7"/>
    </sortState>
  </autoFilter>
  <dataConsolidate/>
  <mergeCells count="16">
    <mergeCell ref="Q5:Q6"/>
    <mergeCell ref="A1:Q1"/>
    <mergeCell ref="A3:P3"/>
    <mergeCell ref="A5:A6"/>
    <mergeCell ref="B5:B6"/>
    <mergeCell ref="C5:C6"/>
    <mergeCell ref="D5:D6"/>
    <mergeCell ref="E5:E6"/>
    <mergeCell ref="F5:F6"/>
    <mergeCell ref="G5:G6"/>
    <mergeCell ref="M2:P2"/>
    <mergeCell ref="H5:H6"/>
    <mergeCell ref="I5:I6"/>
    <mergeCell ref="J5:J6"/>
    <mergeCell ref="O5:O6"/>
    <mergeCell ref="P5:P6"/>
  </mergeCells>
  <conditionalFormatting sqref="R3:S65518">
    <cfRule type="cellIs" dxfId="1" priority="1" stopIfTrue="1" operator="equal">
      <formula>"лично"</formula>
    </cfRule>
    <cfRule type="cellIs" dxfId="0" priority="2" stopIfTrue="1" operator="equal">
      <formula>"в/к"</formula>
    </cfRule>
  </conditionalFormatting>
  <pageMargins left="0.14583333333333334" right="0.27559055118110237" top="0.11811023622047245" bottom="0.59055118110236227" header="0.51181102362204722" footer="0.51181102362204722"/>
  <pageSetup paperSize="9" orientation="portrait" r:id="rId1"/>
  <headerFooter alignWithMargins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итог</vt:lpstr>
      <vt:lpstr>ТПТ </vt:lpstr>
      <vt:lpstr>вода</vt:lpstr>
      <vt:lpstr>ориентирование</vt:lpstr>
      <vt:lpstr>вело фиг (2)</vt:lpstr>
      <vt:lpstr>вело фиг к</vt:lpstr>
      <vt:lpstr>капитаны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2018-08-20T09:49:27Z</dcterms:modified>
</cp:coreProperties>
</file>